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1"/>
  </bookViews>
  <sheets>
    <sheet name="表紙" sheetId="1" r:id="rId1"/>
    <sheet name="部数表" sheetId="2" r:id="rId2"/>
    <sheet name="日経" sheetId="3" r:id="rId3"/>
    <sheet name="市内" sheetId="4" r:id="rId4"/>
    <sheet name="紀北" sheetId="5" r:id="rId5"/>
  </sheets>
  <externalReferences>
    <externalReference r:id="rId8"/>
  </externalReferences>
  <definedNames>
    <definedName name="_xlfn.AVERAGEIF" hidden="1">#NAME?</definedName>
    <definedName name="_xlfn.AVERAGEIFS" hidden="1">#NAME?</definedName>
    <definedName name="_xlnm.Print_Area" localSheetId="4">'紀北'!$A$1:$U$35</definedName>
    <definedName name="_xlnm.Print_Area" localSheetId="3">'市内'!$A$1:$U$35</definedName>
    <definedName name="_xlnm.Print_Area" localSheetId="0">'表紙'!$A$1:$H$36</definedName>
    <definedName name="_xlnm.Print_Area" localSheetId="1">'部数表'!$A$1:$U$147</definedName>
    <definedName name="サイズ" localSheetId="2">#REF!</definedName>
    <definedName name="サイズ">#REF!</definedName>
    <definedName name="スポンサー名" localSheetId="2">#REF!</definedName>
    <definedName name="スポンサー名">#REF!</definedName>
    <definedName name="案件番号" localSheetId="2">#REF!</definedName>
    <definedName name="案件番号">#REF!</definedName>
    <definedName name="広告タイトル1" localSheetId="2">#REF!</definedName>
    <definedName name="広告タイトル1">#REF!</definedName>
    <definedName name="差替" localSheetId="2">#REF!</definedName>
    <definedName name="差替">#REF!</definedName>
    <definedName name="処理日" localSheetId="2">#REF!</definedName>
    <definedName name="処理日">#REF!</definedName>
    <definedName name="折込日" localSheetId="2">#REF!</definedName>
    <definedName name="折込日">#REF!</definedName>
    <definedName name="総部数" localSheetId="2">#REF!</definedName>
    <definedName name="総部数">#REF!</definedName>
  </definedNames>
  <calcPr fullCalcOnLoad="1"/>
</workbook>
</file>

<file path=xl/sharedStrings.xml><?xml version="1.0" encoding="utf-8"?>
<sst xmlns="http://schemas.openxmlformats.org/spreadsheetml/2006/main" count="963" uniqueCount="394">
  <si>
    <t>広告名</t>
  </si>
  <si>
    <t>得意先</t>
  </si>
  <si>
    <t>折込日</t>
  </si>
  <si>
    <t>産       経</t>
  </si>
  <si>
    <t>毎       日</t>
  </si>
  <si>
    <t>読       売</t>
  </si>
  <si>
    <t>朝       日</t>
  </si>
  <si>
    <t>店　　名</t>
  </si>
  <si>
    <t>部 数</t>
  </si>
  <si>
    <t>配布数</t>
  </si>
  <si>
    <t>和歌山市（紀ノ川以北）</t>
  </si>
  <si>
    <t>加太</t>
  </si>
  <si>
    <t>河西・古屋</t>
  </si>
  <si>
    <t>河西・松江</t>
  </si>
  <si>
    <t>河西・松江</t>
  </si>
  <si>
    <t>わかやま北</t>
  </si>
  <si>
    <t>ふじと台</t>
  </si>
  <si>
    <t>河北(島橋･御膳松)</t>
  </si>
  <si>
    <t>和歌山北・福島</t>
  </si>
  <si>
    <t>楠見</t>
  </si>
  <si>
    <t>有功・六十谷</t>
  </si>
  <si>
    <t>河北東（楠見）</t>
  </si>
  <si>
    <t>紀伊(山口・川永)</t>
  </si>
  <si>
    <t>六十谷</t>
  </si>
  <si>
    <t>紀伊</t>
  </si>
  <si>
    <t>紀伊</t>
  </si>
  <si>
    <t>小計</t>
  </si>
  <si>
    <t>小計</t>
  </si>
  <si>
    <t>和歌山市（紀ノ川以南）</t>
  </si>
  <si>
    <t>紀三井寺</t>
  </si>
  <si>
    <t>高松・西浜</t>
  </si>
  <si>
    <t>和歌浦・水軒</t>
  </si>
  <si>
    <t>和歌山南</t>
  </si>
  <si>
    <t>(西高松・和歌浦)</t>
  </si>
  <si>
    <t>伏虎</t>
  </si>
  <si>
    <t>東高松</t>
  </si>
  <si>
    <t>太田･鳴神</t>
  </si>
  <si>
    <t>(広瀬･城南･湊･本町)</t>
  </si>
  <si>
    <t>中ノ島</t>
  </si>
  <si>
    <t>宮前（手平）</t>
  </si>
  <si>
    <t>城東</t>
  </si>
  <si>
    <t>手平</t>
  </si>
  <si>
    <t>四ヶ郷・和佐</t>
  </si>
  <si>
    <t>津秦（手平・秋月）</t>
  </si>
  <si>
    <t>黒田</t>
  </si>
  <si>
    <t>布施屋</t>
  </si>
  <si>
    <t>わかやま東</t>
  </si>
  <si>
    <t>四ヶ郷</t>
  </si>
  <si>
    <t>和歌山東</t>
  </si>
  <si>
    <t>（岡崎・山東）</t>
  </si>
  <si>
    <t>布施屋</t>
  </si>
  <si>
    <t>吉礼駅前</t>
  </si>
  <si>
    <t>市内計</t>
  </si>
  <si>
    <t>岩出市</t>
  </si>
  <si>
    <t>岩出西</t>
  </si>
  <si>
    <t>岩出</t>
  </si>
  <si>
    <t>岩出東</t>
  </si>
  <si>
    <t>船戸</t>
  </si>
  <si>
    <t>船戸</t>
  </si>
  <si>
    <t>紀の川市</t>
  </si>
  <si>
    <t>打田</t>
  </si>
  <si>
    <t>粉河</t>
  </si>
  <si>
    <t>名手</t>
  </si>
  <si>
    <t>貴志川</t>
  </si>
  <si>
    <t>安楽川</t>
  </si>
  <si>
    <t>竜門</t>
  </si>
  <si>
    <t>麻生津</t>
  </si>
  <si>
    <t>伊都郡</t>
  </si>
  <si>
    <t>笠田</t>
  </si>
  <si>
    <t>妙寺</t>
  </si>
  <si>
    <t>九度山</t>
  </si>
  <si>
    <t>高野山</t>
  </si>
  <si>
    <t>富貴</t>
  </si>
  <si>
    <t>橋本市</t>
  </si>
  <si>
    <t>高野口</t>
  </si>
  <si>
    <t>橋本</t>
  </si>
  <si>
    <t>橋本中央</t>
  </si>
  <si>
    <t>橋本西</t>
  </si>
  <si>
    <t>橋本ニュータウン</t>
  </si>
  <si>
    <t>橋本東(隅田)</t>
  </si>
  <si>
    <t>城山台</t>
  </si>
  <si>
    <t>橋本東</t>
  </si>
  <si>
    <t>橋本東(隅田)</t>
  </si>
  <si>
    <t>海南市</t>
  </si>
  <si>
    <t>海南</t>
  </si>
  <si>
    <t>海南東</t>
  </si>
  <si>
    <t>加茂郷（下津）</t>
  </si>
  <si>
    <t>加茂郷（下津）</t>
  </si>
  <si>
    <t>海南東</t>
  </si>
  <si>
    <t>海草郡</t>
  </si>
  <si>
    <t>野上</t>
  </si>
  <si>
    <t>美里</t>
  </si>
  <si>
    <t>有田市</t>
  </si>
  <si>
    <t>箕島（宮原）</t>
  </si>
  <si>
    <t>箕島（宮原）</t>
  </si>
  <si>
    <t>有田郡</t>
  </si>
  <si>
    <t>有田川</t>
  </si>
  <si>
    <t>藤並</t>
  </si>
  <si>
    <t>有田中央</t>
  </si>
  <si>
    <t>湯浅</t>
  </si>
  <si>
    <t>金屋口</t>
  </si>
  <si>
    <t>有田東</t>
  </si>
  <si>
    <t>清水</t>
  </si>
  <si>
    <t>日高郡</t>
  </si>
  <si>
    <t>由良</t>
  </si>
  <si>
    <t>日高</t>
  </si>
  <si>
    <t>印南</t>
  </si>
  <si>
    <t>印南</t>
  </si>
  <si>
    <t>南部</t>
  </si>
  <si>
    <t>南部</t>
  </si>
  <si>
    <t>御坊市</t>
  </si>
  <si>
    <t>御坊</t>
  </si>
  <si>
    <t>御坊（日高）</t>
  </si>
  <si>
    <t>田辺市</t>
  </si>
  <si>
    <t>田辺</t>
  </si>
  <si>
    <t>田辺東</t>
  </si>
  <si>
    <t>田辺西</t>
  </si>
  <si>
    <t>栗栖川</t>
  </si>
  <si>
    <t>田辺南（朝来）</t>
  </si>
  <si>
    <t>(本宮　　　　　200)</t>
  </si>
  <si>
    <t>(三里　　　　　250)</t>
  </si>
  <si>
    <t>西牟婁郡</t>
  </si>
  <si>
    <t>白浜</t>
  </si>
  <si>
    <t>朝来</t>
  </si>
  <si>
    <t>細野口</t>
  </si>
  <si>
    <t>椿</t>
  </si>
  <si>
    <t>周参見</t>
  </si>
  <si>
    <t>江住</t>
  </si>
  <si>
    <t>東牟婁郡</t>
  </si>
  <si>
    <t>串本</t>
  </si>
  <si>
    <t>新宮市</t>
  </si>
  <si>
    <t>(三津野　　　　100)</t>
  </si>
  <si>
    <t>三重県</t>
  </si>
  <si>
    <t>鵜殿</t>
  </si>
  <si>
    <t>阿田和</t>
  </si>
  <si>
    <t>井田</t>
  </si>
  <si>
    <t>熊野</t>
  </si>
  <si>
    <t>井田上野</t>
  </si>
  <si>
    <t>サイズ</t>
  </si>
  <si>
    <t>配送件数</t>
  </si>
  <si>
    <r>
      <t>野上</t>
    </r>
    <r>
      <rPr>
        <sz val="8"/>
        <rFont val="ＭＳ Ｐ明朝"/>
        <family val="1"/>
      </rPr>
      <t>(海南市北部含む)</t>
    </r>
  </si>
  <si>
    <r>
      <t>御坊　</t>
    </r>
    <r>
      <rPr>
        <sz val="8"/>
        <rFont val="ＭＳ Ｐ明朝"/>
        <family val="1"/>
      </rPr>
      <t>(日高含む)</t>
    </r>
  </si>
  <si>
    <r>
      <t>周参見</t>
    </r>
    <r>
      <rPr>
        <sz val="8"/>
        <rFont val="ＭＳ Ｐ明朝"/>
        <family val="1"/>
      </rPr>
      <t>（日置含む）</t>
    </r>
  </si>
  <si>
    <r>
      <t>周参見</t>
    </r>
    <r>
      <rPr>
        <sz val="8"/>
        <rFont val="ＭＳ Ｐ明朝"/>
        <family val="1"/>
      </rPr>
      <t>(日置含む)</t>
    </r>
  </si>
  <si>
    <r>
      <t>勝浦</t>
    </r>
    <r>
      <rPr>
        <sz val="9"/>
        <rFont val="ＭＳ Ｐ明朝"/>
        <family val="1"/>
      </rPr>
      <t>(宇久井)</t>
    </r>
  </si>
  <si>
    <t>配布枚数</t>
  </si>
  <si>
    <t>（福島・北島・御膳松）</t>
  </si>
  <si>
    <t>園部</t>
  </si>
  <si>
    <t>M</t>
  </si>
  <si>
    <t>下津（加茂郷）</t>
  </si>
  <si>
    <r>
      <t>那智勝浦</t>
    </r>
    <r>
      <rPr>
        <sz val="8"/>
        <rFont val="ＭＳ Ｐ明朝"/>
        <family val="1"/>
      </rPr>
      <t>（下里・太地）</t>
    </r>
  </si>
  <si>
    <t>きのかわ</t>
  </si>
  <si>
    <t>産　経</t>
  </si>
  <si>
    <t>毎　日</t>
  </si>
  <si>
    <t>読　売</t>
  </si>
  <si>
    <t>朝　日</t>
  </si>
  <si>
    <t>４紙計</t>
  </si>
  <si>
    <t>和歌山市</t>
  </si>
  <si>
    <t>伊都郡</t>
  </si>
  <si>
    <t>橋本市</t>
  </si>
  <si>
    <t>海南市</t>
  </si>
  <si>
    <t>海草郡</t>
  </si>
  <si>
    <t>有田市</t>
  </si>
  <si>
    <t>有田郡</t>
  </si>
  <si>
    <t>日高郡</t>
  </si>
  <si>
    <t>御坊市</t>
  </si>
  <si>
    <t>田辺市</t>
  </si>
  <si>
    <t>西牟婁郡</t>
  </si>
  <si>
    <t>東牟婁郡</t>
  </si>
  <si>
    <t>新宮市</t>
  </si>
  <si>
    <t>和歌山県合計</t>
  </si>
  <si>
    <t>新聞折込広告料金表</t>
  </si>
  <si>
    <t>１枚につき</t>
  </si>
  <si>
    <t>７円</t>
  </si>
  <si>
    <t>１２円</t>
  </si>
  <si>
    <t>◎特殊料金　上記サイズ料金に別途割増料金を加算する。</t>
  </si>
  <si>
    <t>厚　　紙</t>
  </si>
  <si>
    <t>１枚につき５０銭（紙の斤量１１０Ｋｇ以上）</t>
  </si>
  <si>
    <t>変　　形</t>
  </si>
  <si>
    <t>１枚につき５０銭（三角・丸型・菱形）</t>
  </si>
  <si>
    <t>ハガキ貼付</t>
  </si>
  <si>
    <t>１枚につき１円　（チラシにハガキを貼付したもの）</t>
  </si>
  <si>
    <t>変形折ったもの</t>
  </si>
  <si>
    <t>１枚につき７０銭（タテ折りのもの・Ｂ４二つ折りまたはＢ３以上で標準より更に折ったもの）</t>
  </si>
  <si>
    <t>◎輸送事故により新聞延着および不測の事故により、指定日に折込み出来ない場合がありますのでご了承願います。</t>
  </si>
  <si>
    <t>◎政治的、または公序良俗に反する広告は折込みできません。</t>
  </si>
  <si>
    <t>◎ハガキの大きさに満たないチラシは折込みできません。</t>
  </si>
  <si>
    <t>◎選挙（国政・県下に及ぶ選挙）投票日の翌日は時間の都合上、折込みできません。</t>
  </si>
  <si>
    <t>エリア</t>
  </si>
  <si>
    <t>(請川　　　　　200)</t>
  </si>
  <si>
    <r>
      <t>◎配送料金（和歌山市以外）　別に送料として、送り店</t>
    </r>
    <r>
      <rPr>
        <b/>
        <sz val="11"/>
        <rFont val="AR丸ゴシック体M"/>
        <family val="3"/>
      </rPr>
      <t>１店ごとに５００円申し受けます。</t>
    </r>
  </si>
  <si>
    <t>２円６０銭</t>
  </si>
  <si>
    <t>２円９０銭</t>
  </si>
  <si>
    <t>４円４０銭</t>
  </si>
  <si>
    <t>粉河（名手）</t>
  </si>
  <si>
    <t>名手</t>
  </si>
  <si>
    <t>紀三井寺</t>
  </si>
  <si>
    <t>わかやま</t>
  </si>
  <si>
    <t>城東</t>
  </si>
  <si>
    <t>(岡崎･山東)</t>
  </si>
  <si>
    <t>黒田</t>
  </si>
  <si>
    <t>岩出</t>
  </si>
  <si>
    <t>計</t>
  </si>
  <si>
    <t>A</t>
  </si>
  <si>
    <t>S</t>
  </si>
  <si>
    <t>SMA</t>
  </si>
  <si>
    <t>MA</t>
  </si>
  <si>
    <t>SA</t>
  </si>
  <si>
    <t>SM</t>
  </si>
  <si>
    <t>MYA</t>
  </si>
  <si>
    <t>SYA</t>
  </si>
  <si>
    <t>SMY</t>
  </si>
  <si>
    <t>計</t>
  </si>
  <si>
    <t>笠田</t>
  </si>
  <si>
    <t>A</t>
  </si>
  <si>
    <t>S</t>
  </si>
  <si>
    <t>SMA</t>
  </si>
  <si>
    <t>MYA</t>
  </si>
  <si>
    <t>計</t>
  </si>
  <si>
    <t>橋本りんかん</t>
  </si>
  <si>
    <t>橋本東</t>
  </si>
  <si>
    <t>SM</t>
  </si>
  <si>
    <t>MA</t>
  </si>
  <si>
    <t>みなべ</t>
  </si>
  <si>
    <t>M</t>
  </si>
  <si>
    <t>江住</t>
  </si>
  <si>
    <t>SYA</t>
  </si>
  <si>
    <t>SYM</t>
  </si>
  <si>
    <t>計</t>
  </si>
  <si>
    <t>串本</t>
  </si>
  <si>
    <t>古座川</t>
  </si>
  <si>
    <t>古座</t>
  </si>
  <si>
    <t>下里</t>
  </si>
  <si>
    <t>MA</t>
  </si>
  <si>
    <t>SA</t>
  </si>
  <si>
    <t>太地</t>
  </si>
  <si>
    <t>A</t>
  </si>
  <si>
    <t>勝浦</t>
  </si>
  <si>
    <t>S</t>
  </si>
  <si>
    <t>宇久井</t>
  </si>
  <si>
    <t>新宮</t>
  </si>
  <si>
    <t>三輪崎</t>
  </si>
  <si>
    <t>計</t>
  </si>
  <si>
    <t>サイズ</t>
  </si>
  <si>
    <t>Ｂ　５</t>
  </si>
  <si>
    <t>Ｂ４(Ａ４)</t>
  </si>
  <si>
    <t>Ｂ　３</t>
  </si>
  <si>
    <t>Ｂ　２</t>
  </si>
  <si>
    <t>Ｂ　１</t>
  </si>
  <si>
    <t>■</t>
  </si>
  <si>
    <t>M</t>
  </si>
  <si>
    <t>加茂郷（下津）</t>
  </si>
  <si>
    <t>MA</t>
  </si>
  <si>
    <t>SA</t>
  </si>
  <si>
    <t>SM</t>
  </si>
  <si>
    <t>印南</t>
  </si>
  <si>
    <t>SA</t>
  </si>
  <si>
    <t>計</t>
  </si>
  <si>
    <t>M</t>
  </si>
  <si>
    <t>S</t>
  </si>
  <si>
    <t>MYA</t>
  </si>
  <si>
    <t>SYA</t>
  </si>
  <si>
    <t>SMA</t>
  </si>
  <si>
    <t>SYM</t>
  </si>
  <si>
    <t>Y</t>
  </si>
  <si>
    <t>日置</t>
  </si>
  <si>
    <t>A</t>
  </si>
  <si>
    <t>江住</t>
  </si>
  <si>
    <t>周参見</t>
  </si>
  <si>
    <t>新宮西</t>
  </si>
  <si>
    <t>合計</t>
  </si>
  <si>
    <t>（伏虎・砂山・今福）</t>
  </si>
  <si>
    <t>（新南・広瀬・芦原・吹上）</t>
  </si>
  <si>
    <t>鳴神・和佐</t>
  </si>
  <si>
    <t>紀伊南郡</t>
  </si>
  <si>
    <t>妙寺</t>
  </si>
  <si>
    <t>(中日新聞　   400)</t>
  </si>
  <si>
    <t>湊・高松</t>
  </si>
  <si>
    <t>(雄湊･吹上･砂山･今福)</t>
  </si>
  <si>
    <t>城東･大新･中ノ島</t>
  </si>
  <si>
    <t>本町･城北</t>
  </si>
  <si>
    <t>高松（砂山・雄湊）</t>
  </si>
  <si>
    <t>古座川</t>
  </si>
  <si>
    <t>岡崎</t>
  </si>
  <si>
    <t>山東</t>
  </si>
  <si>
    <t>三田・安原</t>
  </si>
  <si>
    <t>北島・紀ノ川</t>
  </si>
  <si>
    <t>海南</t>
  </si>
  <si>
    <r>
      <t>高野口</t>
    </r>
    <r>
      <rPr>
        <sz val="8"/>
        <rFont val="ＭＳ Ｐ明朝"/>
        <family val="1"/>
      </rPr>
      <t>（九度山含む）</t>
    </r>
  </si>
  <si>
    <t>A御坊と同</t>
  </si>
  <si>
    <t>(城北・城東・中ノ島)</t>
  </si>
  <si>
    <t>和歌浦・水軒口</t>
  </si>
  <si>
    <t>湯浅南</t>
  </si>
  <si>
    <t>白浜</t>
  </si>
  <si>
    <t>(楠見・六十谷・園部)</t>
  </si>
  <si>
    <t>手平・岡崎</t>
  </si>
  <si>
    <t>黒田・太田</t>
  </si>
  <si>
    <t>四ヶ郷</t>
  </si>
  <si>
    <t>小倉</t>
  </si>
  <si>
    <t>日　　　　　経</t>
  </si>
  <si>
    <t>販　売　店</t>
  </si>
  <si>
    <t>部数</t>
  </si>
  <si>
    <t>配布数</t>
  </si>
  <si>
    <t>加　太</t>
  </si>
  <si>
    <t>岩　出　西</t>
  </si>
  <si>
    <t>藤　並</t>
  </si>
  <si>
    <t>M</t>
  </si>
  <si>
    <t>河　西・松　江</t>
  </si>
  <si>
    <t>M</t>
  </si>
  <si>
    <t>Y</t>
  </si>
  <si>
    <t>金　屋</t>
  </si>
  <si>
    <t>A</t>
  </si>
  <si>
    <t>岩　出　東</t>
  </si>
  <si>
    <t>有　田　東</t>
  </si>
  <si>
    <t>北島・紀ノ川</t>
  </si>
  <si>
    <t>岩　出</t>
  </si>
  <si>
    <t>Y</t>
  </si>
  <si>
    <t xml:space="preserve">湯　浅 </t>
  </si>
  <si>
    <t>M</t>
  </si>
  <si>
    <t>きのかわ(福島・北島・御膳松)</t>
  </si>
  <si>
    <t>A</t>
  </si>
  <si>
    <t>わかやま北（楠見・六十谷・園部）</t>
  </si>
  <si>
    <t xml:space="preserve">  </t>
  </si>
  <si>
    <t>由　良</t>
  </si>
  <si>
    <t>楠　見</t>
  </si>
  <si>
    <t>打　田</t>
  </si>
  <si>
    <t>印　南</t>
  </si>
  <si>
    <t>園　部</t>
  </si>
  <si>
    <t xml:space="preserve">粉　河 </t>
  </si>
  <si>
    <t xml:space="preserve">南　部 </t>
  </si>
  <si>
    <t>六　十　谷</t>
  </si>
  <si>
    <t xml:space="preserve">名　手 </t>
  </si>
  <si>
    <t>紀　伊</t>
  </si>
  <si>
    <t>貴　志　川</t>
  </si>
  <si>
    <t>紀　伊</t>
  </si>
  <si>
    <t xml:space="preserve">安　楽　川 </t>
  </si>
  <si>
    <t>御　坊（日　高）</t>
  </si>
  <si>
    <t xml:space="preserve">御　坊 </t>
  </si>
  <si>
    <t>笠　田</t>
  </si>
  <si>
    <t>田　辺</t>
  </si>
  <si>
    <t>紀　三　井　寺</t>
  </si>
  <si>
    <t>妙  寺</t>
  </si>
  <si>
    <t>妙　寺</t>
  </si>
  <si>
    <t>田　辺　西</t>
  </si>
  <si>
    <t>和 歌 浦・水 軒</t>
  </si>
  <si>
    <t>九　度　山</t>
  </si>
  <si>
    <t>田　辺　東</t>
  </si>
  <si>
    <t>和歌山南（西高松・和歌浦)</t>
  </si>
  <si>
    <t>高　野　山</t>
  </si>
  <si>
    <t>東　高　松</t>
  </si>
  <si>
    <t>湊・高松</t>
  </si>
  <si>
    <t xml:space="preserve">朝　来 </t>
  </si>
  <si>
    <t>（雄湊・吹上・今福･砂山）</t>
  </si>
  <si>
    <t>高野口（九度山）</t>
  </si>
  <si>
    <t>白　浜</t>
  </si>
  <si>
    <t>M</t>
  </si>
  <si>
    <t>城　山　台</t>
  </si>
  <si>
    <t>A</t>
  </si>
  <si>
    <t>（城北・城東・中ノ島）</t>
  </si>
  <si>
    <t xml:space="preserve">橋　本　西 </t>
  </si>
  <si>
    <t>わ　か　や　ま</t>
  </si>
  <si>
    <t>橋 本 東（隅 田）</t>
  </si>
  <si>
    <t>（広瀬・城南・湊・本町）</t>
  </si>
  <si>
    <t>串  本</t>
  </si>
  <si>
    <t>Y</t>
  </si>
  <si>
    <t>手平・岡崎</t>
  </si>
  <si>
    <t>古  座</t>
  </si>
  <si>
    <t>津　秦</t>
  </si>
  <si>
    <t>勝　浦</t>
  </si>
  <si>
    <t>海　南</t>
  </si>
  <si>
    <t>黒　田 （鳴　神）</t>
  </si>
  <si>
    <t>黒　田 （太　田）</t>
  </si>
  <si>
    <t>海　南　東</t>
  </si>
  <si>
    <t>新宮(三輪崎)</t>
  </si>
  <si>
    <t>四　ケ　郷</t>
  </si>
  <si>
    <t>加 茂 郷 （下 津）</t>
  </si>
  <si>
    <t>三  輪　崎</t>
  </si>
  <si>
    <t xml:space="preserve">布　施　屋 </t>
  </si>
  <si>
    <t>野　上</t>
  </si>
  <si>
    <t>箕　島 （宮　原）</t>
  </si>
  <si>
    <t>広告名</t>
  </si>
  <si>
    <t>枚数</t>
  </si>
  <si>
    <t>2017.10</t>
  </si>
  <si>
    <t>河北西</t>
  </si>
  <si>
    <t>（島橋・北島・ふじと台）</t>
  </si>
  <si>
    <t>AMC</t>
  </si>
  <si>
    <t>AMC</t>
  </si>
  <si>
    <t>成川（紀宝）</t>
  </si>
  <si>
    <t>AM</t>
  </si>
  <si>
    <t>AMI</t>
  </si>
  <si>
    <t>AMC</t>
  </si>
  <si>
    <t>新聞折込広告部数表　2017-11</t>
  </si>
  <si>
    <r>
      <t>和歌山県新聞折込広告部数表</t>
    </r>
    <r>
      <rPr>
        <sz val="15"/>
        <rFont val="AR丸ゴシック体M"/>
        <family val="3"/>
      </rPr>
      <t>　２０１７-１１</t>
    </r>
  </si>
  <si>
    <t>新聞折込広告部数表　2017-1１</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</si>
</sst>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R$ &quot;#,##0_);\(&quot;R$ &quot;#,##0\)"/>
    <numFmt numFmtId="178" formatCode="&quot;R$ &quot;#,##0_);[Red]\(&quot;R$ &quot;#,##0\)"/>
    <numFmt numFmtId="179" formatCode="&quot;R$ &quot;#,##0.00_);\(&quot;R$ &quot;#,##0.00\)"/>
    <numFmt numFmtId="180" formatCode="&quot;R$ &quot;#,##0.00_);[Red]\(&quot;R$ &quot;#,##0.00\)"/>
    <numFmt numFmtId="181" formatCode="_(&quot;R$ &quot;* #,##0_);_(&quot;R$ &quot;* \(#,##0\);_(&quot;R$ &quot;* &quot;-&quot;_);_(@_)"/>
    <numFmt numFmtId="182" formatCode="_(* #,##0_);_(* \(#,##0\);_(* &quot;-&quot;_);_(@_)"/>
    <numFmt numFmtId="183" formatCode="_(&quot;R$ &quot;* #,##0.00_);_(&quot;R$ &quot;* \(#,##0.00\);_(&quot;R$ &quot;* &quot;-&quot;??_);_(@_)"/>
    <numFmt numFmtId="184" formatCode="_(* #,##0.00_);_(* \(#,##0.00\);_(* &quot;-&quot;??_);_(@_)"/>
    <numFmt numFmtId="185" formatCode="#,##0.0;[Red]\-#,##0.0"/>
    <numFmt numFmtId="186" formatCode="yyyy&quot;/&quot;mm&quot;/&quot;dd\ \ &quot;(&quot;aaa&quot;)&quot;"/>
    <numFmt numFmtId="187" formatCode="#,##0_ "/>
    <numFmt numFmtId="188" formatCode="#,###&quot;枚&quot;"/>
    <numFmt numFmtId="189" formatCode="[$-411]ggge\ &quot;年&quot;\ mm\ &quot;月&quot;\ dd\ &quot;日&quot;\ \(aaa\)"/>
    <numFmt numFmtId="190" formatCode="yyyy&quot;/&quot;mm&quot;/&quot;dd\ &quot;(&quot;aaa&quot;)&quot;"/>
    <numFmt numFmtId="191" formatCode="\(#,###\)"/>
    <numFmt numFmtId="192" formatCode="#,###"/>
    <numFmt numFmtId="193" formatCode="#,##0_ ;[Red]\-#,##0\ "/>
    <numFmt numFmtId="194" formatCode="&quot;yyyy/mm/dd (aaa)&quot;"/>
    <numFmt numFmtId="195" formatCode="yyyy&quot;/&quot;m&quot;/&quot;d\ \ &quot;(&quot;aaa&quot;)&quot;"/>
    <numFmt numFmtId="196" formatCode="0_ "/>
    <numFmt numFmtId="197" formatCode="yy\ \'&quot;年&quot;\'\ mm\ \'&quot;月&quot;\'\ dd\ \'&quot;日&quot;\'"/>
    <numFmt numFmtId="198" formatCode="yy\ &quot;年&quot;\ mm\ &quot;月&quot;\ dd\ &quot;日&quot;\ \(aaa\)"/>
    <numFmt numFmtId="199" formatCode="yyyy\ &quot;年&quot;\ mm\ &quot;月&quot;\ dd\ &quot;日&quot;\ \(aaa\)"/>
    <numFmt numFmtId="200" formatCode="#,##0_);[Red]\(#,##0\)"/>
    <numFmt numFmtId="201" formatCode="#,#00&quot;枚&quot;"/>
    <numFmt numFmtId="202" formatCode="0.00_ "/>
    <numFmt numFmtId="203" formatCode="0.00_);[Red]\(0.00\)"/>
    <numFmt numFmtId="204" formatCode="[$-411]ggge&quot;年&quot;m&quot;月&quot;d&quot;日&quot;aaaa"/>
    <numFmt numFmtId="205" formatCode="&quot;¥&quot;#,##0;&quot;¥&quot;\-#,##0&quot;ー&quot;"/>
    <numFmt numFmtId="206" formatCode="&quot;¥&quot;#,##0&quot;ー&quot;;&quot;¥&quot;\-#,##0&quot;ー&quot;"/>
    <numFmt numFmtId="207" formatCode="&quot;¥&quot;#,##0.00&quot;-&quot;"/>
    <numFmt numFmtId="208" formatCode="&quot;¥&quot;#,##0&quot;-&quot;"/>
    <numFmt numFmtId="209" formatCode="0\､0&quot;枚&quot;"/>
    <numFmt numFmtId="210" formatCode="[$-411]ggge&quot;年&quot;\ \ m&quot;月&quot;\ \ d&quot;日&quot;\ \(\ aaaa\ \)"/>
    <numFmt numFmtId="211" formatCode="[$-411]ggg\ e&quot;年&quot;\ \ m&quot;月&quot;\ \ d&quot;日&quot;\ \(\ aaaa\ \)"/>
    <numFmt numFmtId="212" formatCode="[$-411]ggg\ \ e&quot;年&quot;\ \ m&quot;月&quot;\ \ d&quot;日&quot;\ \(\ aaaa\ \)"/>
    <numFmt numFmtId="213" formatCode="[$-411]ggg\ \ e&quot;年&quot;\ \ m&quot;月&quot;\ \ d&quot;日&quot;\ \(\ \ aaaa\ \ \)"/>
    <numFmt numFmtId="214" formatCode=";;;"/>
    <numFmt numFmtId="215" formatCode="&quot;¥&quot;#,##0.00\-;&quot;¥&quot;\-#,##0.00"/>
    <numFmt numFmtId="216" formatCode="m"/>
    <numFmt numFmtId="217" formatCode="d"/>
    <numFmt numFmtId="218" formatCode="aaa"/>
    <numFmt numFmtId="219" formatCode="#,#00"/>
    <numFmt numFmtId="220" formatCode="#,##0\-_);[Red]\(#,##0\)"/>
    <numFmt numFmtId="221" formatCode="#,##0.00_);[Red]\(#,##0.00\)"/>
    <numFmt numFmtId="222" formatCode="#,##0.00\-_);[Red]\(#,##0.00\)"/>
    <numFmt numFmtId="223" formatCode="[$-411]ggge&quot;年&quot;\ \ m&quot;月&quot;\ \ d&quot;日&quot;"/>
    <numFmt numFmtId="224" formatCode="[$-411]ggge&quot;年&quot;\ \ m&quot;月&quot;\ \ d&quot;日&quot;\ \(\ aaa\ \)"/>
    <numFmt numFmtId="225" formatCode="[&lt;=999]000;[&lt;=99999]000\-00;000\-0000"/>
    <numFmt numFmtId="226" formatCode="&quot;¥&quot;#.###&quot;-&quot;"/>
    <numFmt numFmtId="227" formatCode="&quot;¥&quot;#.00##&quot;-&quot;"/>
    <numFmt numFmtId="228" formatCode="0_);[Red]\(0\)"/>
    <numFmt numFmtId="229" formatCode="0;[Red]0"/>
    <numFmt numFmtId="230" formatCode="0_ ;[Red]\-0\ "/>
    <numFmt numFmtId="231" formatCode="#.00##"/>
    <numFmt numFmtId="232" formatCode="#.000##"/>
    <numFmt numFmtId="233" formatCode="&quot;¥&quot;#.00##"/>
    <numFmt numFmtId="234" formatCode="&quot;¥&quot;#.000##"/>
    <numFmt numFmtId="235" formatCode="[&lt;=999]000;[&lt;=9999]000\-00;000\-0000"/>
    <numFmt numFmtId="236" formatCode="m&quot;月&quot;d&quot;日&quot;\(aaa\)"/>
    <numFmt numFmtId="237" formatCode="General&quot;行&quot;"/>
    <numFmt numFmtId="238" formatCode="General&quot;　行&quot;"/>
    <numFmt numFmtId="239" formatCode="0_ &quot;枚&quot;"/>
  </numFmts>
  <fonts count="5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Ｐゴシック"/>
      <family val="3"/>
    </font>
    <font>
      <b/>
      <sz val="13"/>
      <name val="ＭＳ Ｐゴシック"/>
      <family val="3"/>
    </font>
    <font>
      <sz val="10.5"/>
      <name val="ＭＳ Ｐゴシック"/>
      <family val="3"/>
    </font>
    <font>
      <sz val="11"/>
      <name val="ＭＳ Ｐ明朝"/>
      <family val="1"/>
    </font>
    <font>
      <b/>
      <sz val="11"/>
      <name val="ＭＳ Ｐ明朝"/>
      <family val="1"/>
    </font>
    <font>
      <b/>
      <sz val="11"/>
      <name val="ＭＳ Ｐゴシック"/>
      <family val="3"/>
    </font>
    <font>
      <sz val="8"/>
      <name val="ＭＳ Ｐ明朝"/>
      <family val="1"/>
    </font>
    <font>
      <sz val="9"/>
      <name val="ＭＳ Ｐ明朝"/>
      <family val="1"/>
    </font>
    <font>
      <b/>
      <sz val="5"/>
      <name val="ＭＳ Ｐゴシック"/>
      <family val="3"/>
    </font>
    <font>
      <b/>
      <sz val="8"/>
      <name val="HGｺﾞｼｯｸM"/>
      <family val="3"/>
    </font>
    <font>
      <b/>
      <sz val="18"/>
      <name val="ＭＳ ゴシック"/>
      <family val="3"/>
    </font>
    <font>
      <sz val="5"/>
      <name val="ＭＳ Ｐゴシック"/>
      <family val="3"/>
    </font>
    <font>
      <sz val="8"/>
      <name val="HGｺﾞｼｯｸM"/>
      <family val="3"/>
    </font>
    <font>
      <sz val="18"/>
      <name val="ＭＳ ゴシック"/>
      <family val="3"/>
    </font>
    <font>
      <sz val="5"/>
      <name val="ＭＳ Ｐ明朝"/>
      <family val="1"/>
    </font>
    <font>
      <b/>
      <sz val="5"/>
      <name val="ＭＳ Ｐ明朝"/>
      <family val="1"/>
    </font>
    <font>
      <sz val="13"/>
      <name val="ＭＳ ゴシック"/>
      <family val="3"/>
    </font>
    <font>
      <sz val="15"/>
      <name val="AR丸ゴシック体M"/>
      <family val="3"/>
    </font>
    <font>
      <b/>
      <sz val="15"/>
      <name val="AR丸ゴシック体M"/>
      <family val="3"/>
    </font>
    <font>
      <sz val="13"/>
      <name val="AR丸ゴシック体M"/>
      <family val="3"/>
    </font>
    <font>
      <sz val="11"/>
      <name val="AR丸ゴシック体M"/>
      <family val="3"/>
    </font>
    <font>
      <sz val="10"/>
      <name val="AR丸ゴシック体M"/>
      <family val="3"/>
    </font>
    <font>
      <b/>
      <sz val="11"/>
      <name val="AR丸ゴシック体M"/>
      <family val="3"/>
    </font>
    <font>
      <sz val="12"/>
      <color indexed="10"/>
      <name val="AR丸ゴシック体M"/>
      <family val="3"/>
    </font>
    <font>
      <sz val="7"/>
      <name val="ＭＳ Ｐ明朝"/>
      <family val="1"/>
    </font>
    <font>
      <b/>
      <sz val="15"/>
      <name val="ＭＳ Ｐゴシック"/>
      <family val="3"/>
    </font>
    <font>
      <sz val="15"/>
      <name val="ＭＳ Ｐゴシック"/>
      <family val="3"/>
    </font>
    <font>
      <b/>
      <sz val="12"/>
      <name val="ＭＳ Ｐゴシック"/>
      <family val="3"/>
    </font>
    <font>
      <sz val="12"/>
      <name val="ＭＳ Ｐゴシック"/>
      <family val="3"/>
    </font>
    <font>
      <b/>
      <sz val="20"/>
      <name val="ＭＳ Ｐゴシック"/>
      <family val="3"/>
    </font>
    <font>
      <sz val="10"/>
      <name val="ＭＳ Ｐゴシック"/>
      <family val="3"/>
    </font>
    <font>
      <sz val="10"/>
      <name val="ＭＳ Ｐ明朝"/>
      <family val="1"/>
    </font>
    <font>
      <sz val="9"/>
      <color indexed="8"/>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1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double"/>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double"/>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double"/>
      <top style="thick"/>
      <bottom style="medium"/>
    </border>
    <border>
      <left>
        <color indexed="63"/>
      </left>
      <right style="thin"/>
      <top style="thick"/>
      <bottom style="medium"/>
    </border>
    <border>
      <left style="thin"/>
      <right style="thin"/>
      <top style="thick"/>
      <bottom style="medium"/>
    </border>
    <border>
      <left style="thin"/>
      <right style="medium"/>
      <top style="thick"/>
      <bottom style="medium"/>
    </border>
    <border>
      <left style="medium"/>
      <right style="double"/>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double"/>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style="hair"/>
    </border>
    <border>
      <left style="hair"/>
      <right style="hair"/>
      <top style="medium"/>
      <bottom style="medium"/>
    </border>
    <border>
      <left style="hair"/>
      <right style="hair"/>
      <top style="medium"/>
      <bottom style="hair"/>
    </border>
    <border>
      <left style="hair"/>
      <right style="hair"/>
      <top style="hair"/>
      <bottom style="hair"/>
    </border>
    <border>
      <left style="hair"/>
      <right style="hair"/>
      <top style="hair"/>
      <bottom>
        <color indexed="63"/>
      </bottom>
    </border>
    <border>
      <left style="hair"/>
      <right style="hair"/>
      <top style="thin"/>
      <bottom style="thin"/>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hair"/>
      <top style="hair"/>
      <bottom style="thin"/>
    </border>
    <border>
      <left>
        <color indexed="63"/>
      </left>
      <right style="hair"/>
      <top style="hair"/>
      <bottom style="hair"/>
    </border>
    <border>
      <left style="hair"/>
      <right style="hair"/>
      <top style="thin"/>
      <bottom style="medium"/>
    </border>
    <border>
      <left style="hair"/>
      <right style="hair"/>
      <top style="thin"/>
      <bottom style="hair"/>
    </border>
    <border>
      <left>
        <color indexed="63"/>
      </left>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style="medium"/>
    </border>
    <border>
      <left>
        <color indexed="63"/>
      </left>
      <right style="medium"/>
      <top style="medium"/>
      <bottom>
        <color indexed="63"/>
      </bottom>
    </border>
    <border>
      <left style="hair"/>
      <right>
        <color indexed="63"/>
      </right>
      <top style="medium"/>
      <bottom style="hair"/>
    </border>
    <border>
      <left style="hair"/>
      <right style="medium"/>
      <top style="medium"/>
      <bottom style="hair"/>
    </border>
    <border>
      <left style="hair"/>
      <right>
        <color indexed="63"/>
      </right>
      <top style="hair"/>
      <bottom style="hair"/>
    </border>
    <border>
      <left style="hair"/>
      <right style="medium"/>
      <top style="hair"/>
      <bottom style="hair"/>
    </border>
    <border>
      <left style="hair"/>
      <right style="thin"/>
      <top style="hair"/>
      <bottom>
        <color indexed="63"/>
      </bottom>
    </border>
    <border>
      <left style="hair"/>
      <right style="thin"/>
      <top style="hair"/>
      <bottom style="hair"/>
    </border>
    <border>
      <left style="hair"/>
      <right>
        <color indexed="63"/>
      </right>
      <top style="hair"/>
      <bottom>
        <color indexed="63"/>
      </bottom>
    </border>
    <border>
      <left style="hair"/>
      <right style="medium"/>
      <top style="hair"/>
      <bottom>
        <color indexed="63"/>
      </bottom>
    </border>
    <border>
      <left style="medium"/>
      <right style="medium"/>
      <top style="thin"/>
      <bottom style="thin"/>
    </border>
    <border>
      <left style="hair"/>
      <right>
        <color indexed="63"/>
      </right>
      <top style="thin"/>
      <bottom style="thin"/>
    </border>
    <border>
      <left style="hair"/>
      <right style="medium"/>
      <top style="thin"/>
      <bottom style="thin"/>
    </border>
    <border>
      <left style="hair"/>
      <right>
        <color indexed="63"/>
      </right>
      <top>
        <color indexed="63"/>
      </top>
      <bottom style="hair"/>
    </border>
    <border>
      <left style="hair"/>
      <right style="medium"/>
      <top>
        <color indexed="63"/>
      </top>
      <bottom style="hair"/>
    </border>
    <border>
      <left style="hair"/>
      <right style="thin"/>
      <top>
        <color indexed="63"/>
      </top>
      <bottom style="hair"/>
    </border>
    <border>
      <left style="medium"/>
      <right>
        <color indexed="63"/>
      </right>
      <top style="hair"/>
      <bottom style="hair"/>
    </border>
    <border>
      <left>
        <color indexed="63"/>
      </left>
      <right>
        <color indexed="63"/>
      </right>
      <top style="hair"/>
      <bottom style="hair"/>
    </border>
    <border>
      <left style="medium"/>
      <right style="medium"/>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hair"/>
      <right>
        <color indexed="63"/>
      </right>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medium"/>
      <top style="hair"/>
      <bottom style="thin"/>
    </border>
    <border>
      <left>
        <color indexed="63"/>
      </left>
      <right style="hair"/>
      <top style="hair"/>
      <bottom>
        <color indexed="63"/>
      </bottom>
    </border>
    <border>
      <left style="thin"/>
      <right>
        <color indexed="63"/>
      </right>
      <top style="thin"/>
      <bottom style="hair"/>
    </border>
    <border>
      <left style="medium"/>
      <right style="medium"/>
      <top style="thin"/>
      <bottom style="medium"/>
    </border>
    <border>
      <left style="hair"/>
      <right>
        <color indexed="63"/>
      </right>
      <top style="thin"/>
      <bottom style="medium"/>
    </border>
    <border>
      <left style="hair"/>
      <right style="medium"/>
      <top style="thin"/>
      <bottom style="medium"/>
    </border>
    <border>
      <left>
        <color indexed="63"/>
      </left>
      <right style="hair"/>
      <top>
        <color indexed="63"/>
      </top>
      <bottom style="hair"/>
    </border>
    <border>
      <left style="hair"/>
      <right>
        <color indexed="63"/>
      </right>
      <top style="thin"/>
      <bottom style="hair"/>
    </border>
    <border>
      <left style="hair"/>
      <right style="medium"/>
      <top style="thin"/>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style="thin"/>
      <top style="thin"/>
      <bottom style="medium"/>
    </border>
    <border>
      <left style="thin"/>
      <right>
        <color indexed="63"/>
      </right>
      <top style="thin"/>
      <bottom style="medium"/>
    </border>
    <border>
      <left>
        <color indexed="63"/>
      </left>
      <right>
        <color indexed="63"/>
      </right>
      <top style="hair"/>
      <bottom>
        <color indexed="63"/>
      </bottom>
    </border>
    <border>
      <left style="medium"/>
      <right style="medium"/>
      <top style="medium"/>
      <bottom style="medium"/>
    </border>
    <border>
      <left style="hair"/>
      <right style="thin"/>
      <top style="medium"/>
      <bottom style="medium"/>
    </border>
    <border>
      <left style="hair"/>
      <right style="medium"/>
      <top style="medium"/>
      <bottom style="medium"/>
    </border>
    <border>
      <left style="hair"/>
      <right style="medium"/>
      <top style="medium"/>
      <bottom>
        <color indexed="63"/>
      </bottom>
    </border>
    <border>
      <left style="thin"/>
      <right>
        <color indexed="63"/>
      </right>
      <top style="medium"/>
      <bottom style="hair"/>
    </border>
    <border>
      <left/>
      <right style="hair"/>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style="medium"/>
      <right>
        <color indexed="63"/>
      </right>
      <top style="hair"/>
      <bottom style="thin"/>
    </border>
    <border>
      <left style="medium"/>
      <right style="double"/>
      <top style="medium"/>
      <bottom style="medium"/>
    </border>
    <border>
      <left style="double"/>
      <right>
        <color indexed="63"/>
      </right>
      <top style="medium"/>
      <bottom>
        <color indexed="63"/>
      </bottom>
    </border>
    <border>
      <left style="double"/>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hair"/>
      <top style="medium"/>
      <bottom style="medium"/>
    </border>
    <border>
      <left>
        <color indexed="63"/>
      </left>
      <right>
        <color indexed="63"/>
      </right>
      <top>
        <color indexed="63"/>
      </top>
      <bottom style="hair"/>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style="medium"/>
      <right>
        <color indexed="63"/>
      </right>
      <top>
        <color indexed="63"/>
      </top>
      <bottom style="hair"/>
    </border>
    <border>
      <left style="medium"/>
      <right>
        <color indexed="63"/>
      </right>
      <top style="thin"/>
      <bottom style="hair"/>
    </border>
    <border>
      <left style="medium"/>
      <right>
        <color indexed="63"/>
      </right>
      <top style="hair"/>
      <bottom>
        <color indexed="63"/>
      </bottom>
    </border>
    <border>
      <left style="hair"/>
      <right style="thin"/>
      <top>
        <color indexed="63"/>
      </top>
      <bottom>
        <color indexed="63"/>
      </bottom>
    </border>
    <border>
      <left style="thick"/>
      <right/>
      <top style="thick"/>
      <bottom style="medium"/>
    </border>
    <border>
      <left/>
      <right/>
      <top style="thick"/>
      <bottom style="medium"/>
    </border>
    <border>
      <left/>
      <right style="thick"/>
      <top style="thick"/>
      <bottom style="medium"/>
    </border>
    <border>
      <left style="thick"/>
      <right style="thin"/>
      <top style="medium"/>
      <bottom style="thin"/>
    </border>
    <border>
      <left style="thin"/>
      <right style="thick"/>
      <top style="medium"/>
      <bottom style="thin"/>
    </border>
    <border>
      <left style="thick"/>
      <right/>
      <top style="thin"/>
      <bottom style="thin"/>
    </border>
    <border>
      <left style="thin"/>
      <right style="thick"/>
      <top style="thin"/>
      <bottom style="thin"/>
    </border>
    <border>
      <left/>
      <right style="thick"/>
      <top style="thin"/>
      <bottom style="thin"/>
    </border>
    <border>
      <left style="thick"/>
      <right/>
      <top/>
      <bottom style="thin"/>
    </border>
    <border>
      <left/>
      <right/>
      <top/>
      <bottom style="thin"/>
    </border>
    <border>
      <left style="thin"/>
      <right/>
      <top/>
      <bottom style="thin"/>
    </border>
    <border>
      <left/>
      <right style="thick"/>
      <top/>
      <bottom style="thin"/>
    </border>
    <border>
      <left style="thick"/>
      <right/>
      <top style="thin"/>
      <bottom/>
    </border>
    <border>
      <left/>
      <right/>
      <top style="thin"/>
      <bottom/>
    </border>
    <border>
      <left style="thin"/>
      <right/>
      <top style="thin"/>
      <bottom/>
    </border>
    <border>
      <left/>
      <right style="thick"/>
      <top style="thin"/>
      <bottom/>
    </border>
    <border>
      <left style="thick"/>
      <right/>
      <top style="thin"/>
      <bottom style="medium"/>
    </border>
    <border>
      <left/>
      <right style="thick"/>
      <top style="thin"/>
      <bottom style="medium"/>
    </border>
    <border>
      <left style="thick"/>
      <right/>
      <top style="medium"/>
      <bottom style="thick"/>
    </border>
    <border>
      <left/>
      <right/>
      <top style="medium"/>
      <bottom style="thick"/>
    </border>
    <border>
      <left/>
      <right style="thin"/>
      <top style="medium"/>
      <bottom style="thick"/>
    </border>
    <border>
      <left style="thin"/>
      <right style="thin"/>
      <top style="medium"/>
      <bottom style="thick"/>
    </border>
    <border>
      <left style="thin"/>
      <right/>
      <top style="medium"/>
      <bottom style="thick"/>
    </border>
    <border>
      <left/>
      <right style="thick"/>
      <top style="medium"/>
      <bottom style="thick"/>
    </border>
    <border>
      <left style="thick"/>
      <right style="thin"/>
      <top style="medium"/>
      <bottom style="medium"/>
    </border>
    <border>
      <left/>
      <right style="thick"/>
      <top style="medium"/>
      <bottom style="medium"/>
    </border>
    <border>
      <left style="thick"/>
      <right/>
      <top style="medium"/>
      <bottom style="thin"/>
    </border>
    <border>
      <left/>
      <right/>
      <top style="medium"/>
      <bottom style="thin"/>
    </border>
    <border>
      <left style="thick"/>
      <right/>
      <top style="medium"/>
      <bottom style="medium"/>
    </border>
    <border>
      <left style="thin"/>
      <right style="thick"/>
      <top/>
      <bottom style="thin"/>
    </border>
    <border>
      <left/>
      <right style="thick"/>
      <top/>
      <bottom>
        <color indexed="63"/>
      </bottom>
    </border>
    <border>
      <left style="thin"/>
      <right style="thick"/>
      <top style="thin"/>
      <bottom style="medium"/>
    </border>
    <border>
      <left style="thin"/>
      <right/>
      <top style="medium"/>
      <bottom style="thin"/>
    </border>
    <border>
      <left/>
      <right style="thick"/>
      <top style="medium"/>
      <bottom style="thin"/>
    </border>
    <border>
      <left style="thin"/>
      <right style="thick"/>
      <top style="medium"/>
      <bottom style="thick"/>
    </border>
    <border>
      <left style="thin"/>
      <right style="thick"/>
      <top style="thin"/>
      <bottom/>
    </border>
    <border>
      <left style="thick"/>
      <right style="thin"/>
      <top style="thin"/>
      <bottom style="thin"/>
    </border>
    <border>
      <left style="thick"/>
      <right/>
      <top style="thin"/>
      <bottom style="thick"/>
    </border>
    <border>
      <left/>
      <right/>
      <top style="thin"/>
      <bottom style="thick"/>
    </border>
    <border>
      <left/>
      <right style="thin"/>
      <top style="thin"/>
      <bottom style="thick"/>
    </border>
    <border>
      <left style="thin"/>
      <right style="thin"/>
      <top style="thin"/>
      <bottom style="thick"/>
    </border>
    <border>
      <left style="thin"/>
      <right style="thick"/>
      <top style="thin"/>
      <bottom style="thick"/>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552">
    <xf numFmtId="0" fontId="0" fillId="0" borderId="0" xfId="0" applyAlignment="1">
      <alignment vertical="center"/>
    </xf>
    <xf numFmtId="0" fontId="40" fillId="24" borderId="0" xfId="0" applyFont="1" applyFill="1" applyAlignment="1">
      <alignment vertical="center"/>
    </xf>
    <xf numFmtId="0" fontId="40" fillId="24" borderId="10" xfId="0" applyFont="1" applyFill="1" applyBorder="1" applyAlignment="1">
      <alignment horizontal="center" vertical="center"/>
    </xf>
    <xf numFmtId="0" fontId="40" fillId="24" borderId="11" xfId="0" applyFont="1" applyFill="1" applyBorder="1" applyAlignment="1">
      <alignment horizontal="center" vertical="center"/>
    </xf>
    <xf numFmtId="0" fontId="40" fillId="24" borderId="12" xfId="0" applyFont="1" applyFill="1" applyBorder="1" applyAlignment="1">
      <alignment horizontal="center" vertical="center"/>
    </xf>
    <xf numFmtId="0" fontId="40" fillId="24" borderId="13" xfId="0" applyFont="1" applyFill="1" applyBorder="1" applyAlignment="1">
      <alignment horizontal="center" vertical="center"/>
    </xf>
    <xf numFmtId="0" fontId="40" fillId="24" borderId="14" xfId="0" applyFont="1" applyFill="1" applyBorder="1" applyAlignment="1">
      <alignment horizontal="center" vertical="center"/>
    </xf>
    <xf numFmtId="38" fontId="38" fillId="24" borderId="15" xfId="0" applyNumberFormat="1" applyFont="1" applyFill="1" applyBorder="1" applyAlignment="1">
      <alignment vertical="center"/>
    </xf>
    <xf numFmtId="38" fontId="38" fillId="24" borderId="16" xfId="0" applyNumberFormat="1" applyFont="1" applyFill="1" applyBorder="1" applyAlignment="1">
      <alignment vertical="center"/>
    </xf>
    <xf numFmtId="38" fontId="38" fillId="24" borderId="17" xfId="0" applyNumberFormat="1" applyFont="1" applyFill="1" applyBorder="1" applyAlignment="1">
      <alignment vertical="center"/>
    </xf>
    <xf numFmtId="0" fontId="40" fillId="24" borderId="18" xfId="0" applyFont="1" applyFill="1" applyBorder="1" applyAlignment="1">
      <alignment horizontal="center" vertical="center"/>
    </xf>
    <xf numFmtId="38" fontId="38" fillId="24" borderId="19" xfId="0" applyNumberFormat="1" applyFont="1" applyFill="1" applyBorder="1" applyAlignment="1">
      <alignment vertical="center"/>
    </xf>
    <xf numFmtId="38" fontId="38" fillId="24" borderId="20" xfId="0" applyNumberFormat="1" applyFont="1" applyFill="1" applyBorder="1" applyAlignment="1">
      <alignment vertical="center"/>
    </xf>
    <xf numFmtId="38" fontId="38" fillId="24" borderId="21" xfId="0" applyNumberFormat="1" applyFont="1" applyFill="1" applyBorder="1" applyAlignment="1">
      <alignment vertical="center"/>
    </xf>
    <xf numFmtId="0" fontId="40" fillId="24" borderId="22" xfId="0" applyFont="1" applyFill="1" applyBorder="1" applyAlignment="1">
      <alignment horizontal="center" vertical="center"/>
    </xf>
    <xf numFmtId="38" fontId="38" fillId="24" borderId="23" xfId="0" applyNumberFormat="1" applyFont="1" applyFill="1" applyBorder="1" applyAlignment="1">
      <alignment vertical="center"/>
    </xf>
    <xf numFmtId="38" fontId="38" fillId="24" borderId="24" xfId="0" applyNumberFormat="1" applyFont="1" applyFill="1" applyBorder="1" applyAlignment="1">
      <alignment vertical="center"/>
    </xf>
    <xf numFmtId="38" fontId="38" fillId="24" borderId="25" xfId="0" applyNumberFormat="1" applyFont="1" applyFill="1" applyBorder="1" applyAlignment="1">
      <alignment vertical="center"/>
    </xf>
    <xf numFmtId="0" fontId="40" fillId="24" borderId="26" xfId="0" applyFont="1" applyFill="1" applyBorder="1" applyAlignment="1">
      <alignment horizontal="center" vertical="center"/>
    </xf>
    <xf numFmtId="38" fontId="38" fillId="24" borderId="27" xfId="0" applyNumberFormat="1" applyFont="1" applyFill="1" applyBorder="1" applyAlignment="1">
      <alignment vertical="center"/>
    </xf>
    <xf numFmtId="38" fontId="38" fillId="24" borderId="28" xfId="0" applyNumberFormat="1" applyFont="1" applyFill="1" applyBorder="1" applyAlignment="1">
      <alignment vertical="center"/>
    </xf>
    <xf numFmtId="38" fontId="38" fillId="24" borderId="29" xfId="0" applyNumberFormat="1" applyFont="1" applyFill="1" applyBorder="1" applyAlignment="1">
      <alignment vertical="center"/>
    </xf>
    <xf numFmtId="0" fontId="40" fillId="24" borderId="0" xfId="0" applyFont="1" applyFill="1" applyAlignment="1">
      <alignment horizontal="center" vertical="center"/>
    </xf>
    <xf numFmtId="0" fontId="40" fillId="24" borderId="30" xfId="0" applyFont="1" applyFill="1" applyBorder="1" applyAlignment="1">
      <alignment horizontal="center" vertical="center"/>
    </xf>
    <xf numFmtId="0" fontId="40" fillId="24" borderId="31" xfId="0" applyFont="1" applyFill="1" applyBorder="1" applyAlignment="1">
      <alignment horizontal="center" vertical="center"/>
    </xf>
    <xf numFmtId="0" fontId="40" fillId="24" borderId="32" xfId="0" applyFont="1" applyFill="1" applyBorder="1" applyAlignment="1">
      <alignment horizontal="center" vertical="center"/>
    </xf>
    <xf numFmtId="0" fontId="40" fillId="24" borderId="33" xfId="0" applyFont="1" applyFill="1" applyBorder="1" applyAlignment="1">
      <alignment horizontal="center" vertical="center"/>
    </xf>
    <xf numFmtId="0" fontId="40" fillId="24" borderId="34" xfId="0" applyFont="1" applyFill="1" applyBorder="1" applyAlignment="1">
      <alignment horizontal="center" vertical="center"/>
    </xf>
    <xf numFmtId="0" fontId="40" fillId="24" borderId="35" xfId="0" applyFont="1" applyFill="1" applyBorder="1" applyAlignment="1">
      <alignment horizontal="center" vertical="center"/>
    </xf>
    <xf numFmtId="0" fontId="40" fillId="24" borderId="36" xfId="0" applyFont="1" applyFill="1" applyBorder="1" applyAlignment="1">
      <alignment horizontal="center" vertical="center"/>
    </xf>
    <xf numFmtId="0" fontId="40" fillId="24" borderId="37" xfId="0" applyFont="1" applyFill="1" applyBorder="1" applyAlignment="1">
      <alignment horizontal="center" vertical="center"/>
    </xf>
    <xf numFmtId="0" fontId="41" fillId="24" borderId="0" xfId="0" applyFont="1" applyFill="1" applyAlignment="1">
      <alignment vertical="center"/>
    </xf>
    <xf numFmtId="0" fontId="42" fillId="24" borderId="0" xfId="0" applyFont="1" applyFill="1" applyAlignment="1">
      <alignment vertical="center"/>
    </xf>
    <xf numFmtId="0" fontId="42" fillId="24" borderId="0" xfId="0" applyFont="1" applyFill="1" applyAlignment="1">
      <alignment horizontal="right" vertical="center"/>
    </xf>
    <xf numFmtId="0" fontId="42" fillId="24" borderId="0" xfId="0" applyFont="1" applyFill="1" applyAlignment="1">
      <alignment horizontal="center" vertical="center"/>
    </xf>
    <xf numFmtId="0" fontId="42" fillId="24" borderId="0" xfId="0" applyFont="1" applyFill="1" applyAlignment="1">
      <alignment vertical="center"/>
    </xf>
    <xf numFmtId="0" fontId="0" fillId="0" borderId="0" xfId="63" applyFill="1" applyAlignment="1" applyProtection="1">
      <alignment vertical="center"/>
      <protection/>
    </xf>
    <xf numFmtId="0" fontId="0" fillId="0" borderId="0" xfId="63" applyFont="1" applyFill="1" applyAlignment="1" applyProtection="1">
      <alignment vertical="center"/>
      <protection/>
    </xf>
    <xf numFmtId="0" fontId="40" fillId="24" borderId="0" xfId="0" applyFont="1" applyFill="1" applyBorder="1" applyAlignment="1">
      <alignment horizontal="center" vertical="center"/>
    </xf>
    <xf numFmtId="38" fontId="38" fillId="24" borderId="0" xfId="0" applyNumberFormat="1" applyFont="1" applyFill="1" applyBorder="1" applyAlignment="1">
      <alignment vertical="center"/>
    </xf>
    <xf numFmtId="0" fontId="0" fillId="0" borderId="0" xfId="63" applyFill="1" applyAlignment="1" applyProtection="1">
      <alignment vertical="top"/>
      <protection/>
    </xf>
    <xf numFmtId="0" fontId="0" fillId="0" borderId="0" xfId="63" applyFill="1" applyBorder="1" applyAlignment="1" applyProtection="1">
      <alignment vertical="center"/>
      <protection/>
    </xf>
    <xf numFmtId="0" fontId="23" fillId="0" borderId="0" xfId="63" applyFont="1" applyFill="1" applyAlignment="1" applyProtection="1">
      <alignment vertical="center"/>
      <protection/>
    </xf>
    <xf numFmtId="0" fontId="26" fillId="0" borderId="0" xfId="63" applyFont="1" applyFill="1" applyAlignment="1" applyProtection="1">
      <alignment vertical="center"/>
      <protection/>
    </xf>
    <xf numFmtId="38" fontId="24" fillId="25" borderId="38" xfId="49" applyFont="1" applyFill="1" applyBorder="1" applyAlignment="1" applyProtection="1">
      <alignment vertical="center"/>
      <protection/>
    </xf>
    <xf numFmtId="38" fontId="30" fillId="25" borderId="0" xfId="49" applyFont="1" applyFill="1" applyBorder="1" applyAlignment="1" applyProtection="1">
      <alignment horizontal="left" vertical="top"/>
      <protection/>
    </xf>
    <xf numFmtId="38" fontId="21" fillId="25" borderId="0" xfId="49" applyFont="1" applyFill="1" applyBorder="1" applyAlignment="1" applyProtection="1">
      <alignment horizontal="left" vertical="top"/>
      <protection/>
    </xf>
    <xf numFmtId="38" fontId="33" fillId="25" borderId="0" xfId="49" applyFont="1" applyFill="1" applyBorder="1" applyAlignment="1" applyProtection="1">
      <alignment horizontal="center" vertical="center"/>
      <protection/>
    </xf>
    <xf numFmtId="38" fontId="0" fillId="25" borderId="0" xfId="49" applyFill="1" applyBorder="1" applyAlignment="1" applyProtection="1">
      <alignment horizontal="center" vertical="center"/>
      <protection/>
    </xf>
    <xf numFmtId="38" fontId="23" fillId="25" borderId="39" xfId="49" applyFont="1" applyFill="1" applyBorder="1" applyAlignment="1" applyProtection="1">
      <alignment horizontal="center" vertical="center"/>
      <protection/>
    </xf>
    <xf numFmtId="38" fontId="24" fillId="25" borderId="40" xfId="49" applyFont="1" applyFill="1" applyBorder="1" applyAlignment="1" applyProtection="1">
      <alignment vertical="center"/>
      <protection/>
    </xf>
    <xf numFmtId="38" fontId="24" fillId="25" borderId="41"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5" fillId="25" borderId="43"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5" fillId="25" borderId="45"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4" fillId="25" borderId="47"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33" fillId="25" borderId="48" xfId="49" applyFont="1" applyFill="1" applyBorder="1" applyAlignment="1" applyProtection="1">
      <alignment horizontal="right" vertical="center"/>
      <protection/>
    </xf>
    <xf numFmtId="38" fontId="33" fillId="25" borderId="48" xfId="49" applyFont="1" applyFill="1" applyBorder="1" applyAlignment="1" applyProtection="1">
      <alignment vertical="center"/>
      <protection/>
    </xf>
    <xf numFmtId="38" fontId="25" fillId="25" borderId="49" xfId="49" applyFont="1" applyFill="1" applyBorder="1" applyAlignment="1" applyProtection="1">
      <alignment vertical="center"/>
      <protection/>
    </xf>
    <xf numFmtId="38" fontId="30" fillId="25" borderId="0" xfId="49" applyFont="1" applyFill="1" applyBorder="1" applyAlignment="1" applyProtection="1">
      <alignment vertical="center"/>
      <protection/>
    </xf>
    <xf numFmtId="38" fontId="25" fillId="25" borderId="0" xfId="49" applyFont="1" applyFill="1" applyBorder="1" applyAlignment="1" applyProtection="1">
      <alignment vertical="center"/>
      <protection/>
    </xf>
    <xf numFmtId="38" fontId="24" fillId="25" borderId="50" xfId="49" applyFont="1" applyFill="1" applyBorder="1" applyAlignment="1" applyProtection="1">
      <alignment vertical="center"/>
      <protection/>
    </xf>
    <xf numFmtId="38" fontId="33" fillId="25" borderId="48" xfId="49" applyFont="1" applyFill="1" applyBorder="1" applyAlignment="1" applyProtection="1">
      <alignment horizontal="right" vertical="center" shrinkToFit="1"/>
      <protection/>
    </xf>
    <xf numFmtId="0" fontId="33" fillId="25" borderId="0" xfId="63" applyFont="1" applyFill="1" applyBorder="1" applyAlignment="1" applyProtection="1">
      <alignment vertical="center"/>
      <protection/>
    </xf>
    <xf numFmtId="0" fontId="0" fillId="25" borderId="0" xfId="63" applyFill="1" applyAlignment="1" applyProtection="1">
      <alignment vertical="center"/>
      <protection/>
    </xf>
    <xf numFmtId="0" fontId="33" fillId="25" borderId="0" xfId="63" applyFont="1" applyFill="1" applyAlignment="1" applyProtection="1">
      <alignment vertical="center"/>
      <protection/>
    </xf>
    <xf numFmtId="38" fontId="29" fillId="25" borderId="0" xfId="49" applyFont="1" applyFill="1" applyBorder="1" applyAlignment="1" applyProtection="1">
      <alignment horizontal="right" vertical="top"/>
      <protection/>
    </xf>
    <xf numFmtId="0" fontId="0" fillId="25" borderId="0" xfId="63" applyFill="1" applyAlignment="1" applyProtection="1">
      <alignment vertical="top"/>
      <protection/>
    </xf>
    <xf numFmtId="0" fontId="0" fillId="25" borderId="0" xfId="63" applyFill="1" applyBorder="1" applyAlignment="1" applyProtection="1">
      <alignment vertical="center"/>
      <protection/>
    </xf>
    <xf numFmtId="0" fontId="32" fillId="25" borderId="0" xfId="63" applyFont="1" applyFill="1" applyBorder="1" applyAlignment="1" applyProtection="1">
      <alignment horizontal="right" vertical="center"/>
      <protection/>
    </xf>
    <xf numFmtId="38" fontId="0" fillId="25" borderId="0" xfId="49" applyFont="1" applyFill="1" applyBorder="1" applyAlignment="1" applyProtection="1">
      <alignment vertical="center"/>
      <protection/>
    </xf>
    <xf numFmtId="38" fontId="0" fillId="25" borderId="51" xfId="49" applyFill="1" applyBorder="1" applyAlignment="1" applyProtection="1">
      <alignment horizontal="center" vertical="center"/>
      <protection/>
    </xf>
    <xf numFmtId="38" fontId="32" fillId="25" borderId="51" xfId="49" applyFont="1" applyFill="1" applyBorder="1" applyAlignment="1" applyProtection="1">
      <alignment horizontal="right" vertical="center"/>
      <protection/>
    </xf>
    <xf numFmtId="38" fontId="33" fillId="25" borderId="51" xfId="49" applyFont="1" applyFill="1" applyBorder="1" applyAlignment="1" applyProtection="1">
      <alignment horizontal="center" vertical="center"/>
      <protection/>
    </xf>
    <xf numFmtId="38" fontId="32" fillId="25" borderId="0" xfId="49" applyFont="1" applyFill="1" applyBorder="1" applyAlignment="1" applyProtection="1">
      <alignment horizontal="right" vertical="center"/>
      <protection/>
    </xf>
    <xf numFmtId="38" fontId="0" fillId="25" borderId="0" xfId="49" applyFont="1" applyFill="1" applyBorder="1" applyAlignment="1" applyProtection="1">
      <alignment horizontal="center" vertical="center"/>
      <protection/>
    </xf>
    <xf numFmtId="0" fontId="0" fillId="25" borderId="52" xfId="49" applyNumberFormat="1" applyFill="1" applyBorder="1" applyAlignment="1" applyProtection="1">
      <alignment vertical="center"/>
      <protection/>
    </xf>
    <xf numFmtId="0" fontId="23" fillId="25" borderId="0" xfId="63" applyFont="1" applyFill="1" applyAlignment="1" applyProtection="1">
      <alignment vertical="center"/>
      <protection/>
    </xf>
    <xf numFmtId="0" fontId="23" fillId="25" borderId="53" xfId="49" applyNumberFormat="1" applyFont="1" applyFill="1" applyBorder="1" applyAlignment="1" applyProtection="1">
      <alignment vertical="center"/>
      <protection/>
    </xf>
    <xf numFmtId="38" fontId="23" fillId="25" borderId="54" xfId="49" applyFont="1" applyFill="1" applyBorder="1" applyAlignment="1" applyProtection="1">
      <alignment horizontal="center" vertical="center"/>
      <protection/>
    </xf>
    <xf numFmtId="38" fontId="23" fillId="25" borderId="55" xfId="49" applyFont="1" applyFill="1" applyBorder="1" applyAlignment="1" applyProtection="1">
      <alignment horizontal="center" vertical="center"/>
      <protection/>
    </xf>
    <xf numFmtId="38" fontId="0" fillId="25" borderId="56" xfId="49" applyFont="1" applyFill="1" applyBorder="1" applyAlignment="1" applyProtection="1">
      <alignment vertical="center"/>
      <protection locked="0"/>
    </xf>
    <xf numFmtId="38" fontId="0" fillId="25" borderId="57" xfId="49" applyFont="1" applyFill="1" applyBorder="1" applyAlignment="1" applyProtection="1">
      <alignment vertical="center"/>
      <protection locked="0"/>
    </xf>
    <xf numFmtId="38" fontId="0" fillId="25" borderId="58" xfId="49" applyFont="1" applyFill="1" applyBorder="1" applyAlignment="1" applyProtection="1">
      <alignment vertical="center"/>
      <protection locked="0"/>
    </xf>
    <xf numFmtId="38" fontId="0" fillId="25" borderId="59" xfId="49" applyFont="1" applyFill="1" applyBorder="1" applyAlignment="1" applyProtection="1">
      <alignment vertical="center"/>
      <protection locked="0"/>
    </xf>
    <xf numFmtId="38" fontId="0" fillId="25" borderId="60" xfId="49" applyFont="1" applyFill="1" applyBorder="1" applyAlignment="1" applyProtection="1">
      <alignment vertical="center"/>
      <protection locked="0"/>
    </xf>
    <xf numFmtId="38" fontId="0" fillId="25" borderId="61" xfId="49" applyFont="1" applyFill="1" applyBorder="1" applyAlignment="1" applyProtection="1">
      <alignment vertical="center"/>
      <protection locked="0"/>
    </xf>
    <xf numFmtId="38" fontId="0" fillId="25" borderId="62" xfId="49" applyFont="1" applyFill="1" applyBorder="1" applyAlignment="1" applyProtection="1">
      <alignment vertical="center"/>
      <protection locked="0"/>
    </xf>
    <xf numFmtId="38" fontId="0" fillId="25" borderId="63" xfId="49" applyFont="1" applyFill="1" applyBorder="1" applyAlignment="1" applyProtection="1">
      <alignment vertical="center"/>
      <protection locked="0"/>
    </xf>
    <xf numFmtId="0" fontId="0" fillId="25" borderId="0" xfId="63" applyFill="1" applyAlignment="1" applyProtection="1">
      <alignment horizontal="right" vertical="center"/>
      <protection/>
    </xf>
    <xf numFmtId="38" fontId="0" fillId="25" borderId="64" xfId="49" applyFont="1" applyFill="1" applyBorder="1" applyAlignment="1" applyProtection="1">
      <alignment vertical="center"/>
      <protection/>
    </xf>
    <xf numFmtId="38" fontId="26" fillId="25" borderId="65" xfId="49" applyFont="1" applyFill="1" applyBorder="1" applyAlignment="1" applyProtection="1">
      <alignment vertical="center"/>
      <protection/>
    </xf>
    <xf numFmtId="38" fontId="26" fillId="25" borderId="66" xfId="49" applyFont="1" applyFill="1" applyBorder="1" applyAlignment="1" applyProtection="1">
      <alignment vertical="center"/>
      <protection/>
    </xf>
    <xf numFmtId="38" fontId="0" fillId="25" borderId="67"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wrapText="1"/>
      <protection/>
    </xf>
    <xf numFmtId="38" fontId="24" fillId="25" borderId="41" xfId="49" applyFont="1" applyFill="1" applyBorder="1" applyAlignment="1" applyProtection="1">
      <alignment vertical="center" wrapText="1"/>
      <protection/>
    </xf>
    <xf numFmtId="38" fontId="24" fillId="25" borderId="44" xfId="49" applyFont="1" applyFill="1" applyBorder="1" applyAlignment="1" applyProtection="1">
      <alignment vertical="center" wrapText="1"/>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0" fillId="25" borderId="72" xfId="49" applyFont="1" applyFill="1" applyBorder="1" applyAlignment="1" applyProtection="1">
      <alignment vertical="center"/>
      <protection/>
    </xf>
    <xf numFmtId="38" fontId="35" fillId="25" borderId="71" xfId="49" applyFont="1" applyFill="1" applyBorder="1" applyAlignment="1" applyProtection="1">
      <alignment horizontal="right" vertical="center"/>
      <protection/>
    </xf>
    <xf numFmtId="38" fontId="24" fillId="25" borderId="73" xfId="49" applyFont="1" applyFill="1" applyBorder="1" applyAlignment="1" applyProtection="1">
      <alignment vertical="center"/>
      <protection/>
    </xf>
    <xf numFmtId="38" fontId="35" fillId="25" borderId="0" xfId="49" applyFont="1" applyFill="1" applyBorder="1" applyAlignment="1" applyProtection="1">
      <alignment horizontal="right" vertical="center"/>
      <protection/>
    </xf>
    <xf numFmtId="38" fontId="33" fillId="25" borderId="74" xfId="49" applyFont="1" applyFill="1" applyBorder="1" applyAlignment="1" applyProtection="1">
      <alignment vertical="center"/>
      <protection/>
    </xf>
    <xf numFmtId="38" fontId="0" fillId="25" borderId="75" xfId="49" applyFont="1" applyFill="1" applyBorder="1" applyAlignment="1" applyProtection="1">
      <alignment vertical="center"/>
      <protection locked="0"/>
    </xf>
    <xf numFmtId="38" fontId="0" fillId="25" borderId="76" xfId="49" applyFont="1" applyFill="1" applyBorder="1" applyAlignment="1" applyProtection="1">
      <alignment vertical="center"/>
      <protection locked="0"/>
    </xf>
    <xf numFmtId="38" fontId="24" fillId="25" borderId="77" xfId="49" applyFont="1" applyFill="1" applyBorder="1" applyAlignment="1" applyProtection="1">
      <alignment vertical="center"/>
      <protection/>
    </xf>
    <xf numFmtId="38" fontId="35" fillId="25" borderId="78" xfId="49" applyFont="1" applyFill="1" applyBorder="1" applyAlignment="1" applyProtection="1">
      <alignment horizontal="right" vertical="center"/>
      <protection/>
    </xf>
    <xf numFmtId="38" fontId="33" fillId="25" borderId="79" xfId="49" applyFont="1" applyFill="1" applyBorder="1" applyAlignment="1" applyProtection="1">
      <alignment vertical="center"/>
      <protection/>
    </xf>
    <xf numFmtId="38" fontId="0" fillId="25" borderId="80" xfId="49" applyFont="1" applyFill="1" applyBorder="1" applyAlignment="1" applyProtection="1">
      <alignment vertical="center"/>
      <protection locked="0"/>
    </xf>
    <xf numFmtId="38" fontId="0" fillId="25" borderId="64" xfId="49" applyFill="1" applyBorder="1" applyAlignment="1" applyProtection="1">
      <alignment vertical="center" shrinkToFit="1"/>
      <protection/>
    </xf>
    <xf numFmtId="38" fontId="33" fillId="25" borderId="81" xfId="49" applyFont="1" applyFill="1" applyBorder="1" applyAlignment="1" applyProtection="1">
      <alignment horizontal="right" vertical="center"/>
      <protection/>
    </xf>
    <xf numFmtId="38" fontId="24" fillId="25" borderId="79" xfId="49" applyFont="1" applyFill="1" applyBorder="1" applyAlignment="1" applyProtection="1">
      <alignment vertical="center"/>
      <protection/>
    </xf>
    <xf numFmtId="38" fontId="24" fillId="25" borderId="82" xfId="49" applyFont="1" applyFill="1" applyBorder="1" applyAlignment="1" applyProtection="1">
      <alignment vertical="center"/>
      <protection/>
    </xf>
    <xf numFmtId="38" fontId="0" fillId="25" borderId="0" xfId="49" applyFill="1" applyAlignment="1" applyProtection="1">
      <alignment vertical="center"/>
      <protection locked="0"/>
    </xf>
    <xf numFmtId="38" fontId="0" fillId="25" borderId="83" xfId="49" applyFont="1" applyFill="1" applyBorder="1" applyAlignment="1" applyProtection="1">
      <alignment vertical="center"/>
      <protection/>
    </xf>
    <xf numFmtId="38" fontId="26" fillId="25" borderId="84" xfId="49" applyFont="1" applyFill="1" applyBorder="1" applyAlignment="1" applyProtection="1">
      <alignment vertical="center"/>
      <protection/>
    </xf>
    <xf numFmtId="38" fontId="26" fillId="25" borderId="85" xfId="49" applyFont="1" applyFill="1" applyBorder="1" applyAlignment="1" applyProtection="1">
      <alignment vertical="center"/>
      <protection/>
    </xf>
    <xf numFmtId="0" fontId="0" fillId="25" borderId="0" xfId="63" applyFill="1" applyBorder="1" applyAlignment="1" applyProtection="1">
      <alignment horizontal="right" vertical="center"/>
      <protection/>
    </xf>
    <xf numFmtId="38" fontId="36" fillId="25" borderId="0" xfId="49" applyFont="1" applyFill="1" applyBorder="1" applyAlignment="1" applyProtection="1">
      <alignment horizontal="right" vertical="center"/>
      <protection/>
    </xf>
    <xf numFmtId="38" fontId="26" fillId="25" borderId="0" xfId="49" applyFont="1" applyFill="1" applyBorder="1" applyAlignment="1" applyProtection="1">
      <alignment vertical="center"/>
      <protection/>
    </xf>
    <xf numFmtId="38" fontId="33" fillId="25" borderId="86" xfId="49" applyFont="1" applyFill="1" applyBorder="1" applyAlignment="1" applyProtection="1">
      <alignment horizontal="right" vertical="center"/>
      <protection/>
    </xf>
    <xf numFmtId="38" fontId="0" fillId="25" borderId="87" xfId="49" applyFont="1" applyFill="1" applyBorder="1" applyAlignment="1" applyProtection="1">
      <alignment vertical="center"/>
      <protection locked="0"/>
    </xf>
    <xf numFmtId="38" fontId="0" fillId="25" borderId="8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33" fillId="25" borderId="81" xfId="49" applyFont="1" applyFill="1" applyBorder="1" applyAlignment="1" applyProtection="1">
      <alignment vertical="center"/>
      <protection/>
    </xf>
    <xf numFmtId="0" fontId="26" fillId="25" borderId="0" xfId="63" applyFont="1" applyFill="1" applyAlignment="1" applyProtection="1">
      <alignment horizontal="right" vertical="center"/>
      <protection/>
    </xf>
    <xf numFmtId="0" fontId="26" fillId="25" borderId="0" xfId="63" applyFont="1" applyFill="1" applyAlignment="1" applyProtection="1">
      <alignment vertical="center"/>
      <protection/>
    </xf>
    <xf numFmtId="0" fontId="0" fillId="25" borderId="91" xfId="63" applyFill="1" applyBorder="1" applyAlignment="1" applyProtection="1">
      <alignment horizontal="center" vertical="center"/>
      <protection/>
    </xf>
    <xf numFmtId="0" fontId="32" fillId="25" borderId="91" xfId="63" applyFont="1" applyFill="1" applyBorder="1" applyAlignment="1" applyProtection="1">
      <alignment horizontal="right" vertical="center"/>
      <protection/>
    </xf>
    <xf numFmtId="0" fontId="33" fillId="25" borderId="91" xfId="63" applyFont="1" applyFill="1" applyBorder="1" applyAlignment="1" applyProtection="1">
      <alignment horizontal="center" vertical="center"/>
      <protection/>
    </xf>
    <xf numFmtId="38" fontId="0" fillId="25" borderId="91" xfId="49" applyFill="1" applyBorder="1" applyAlignment="1" applyProtection="1">
      <alignment horizontal="center" vertical="center"/>
      <protection/>
    </xf>
    <xf numFmtId="38" fontId="0" fillId="25" borderId="0" xfId="49" applyFill="1" applyAlignment="1" applyProtection="1">
      <alignment vertical="center"/>
      <protection/>
    </xf>
    <xf numFmtId="0" fontId="0" fillId="25" borderId="91" xfId="63" applyFill="1" applyBorder="1" applyAlignment="1" applyProtection="1">
      <alignment vertical="center"/>
      <protection/>
    </xf>
    <xf numFmtId="0" fontId="33" fillId="25" borderId="91" xfId="63" applyFont="1" applyFill="1" applyBorder="1" applyAlignment="1" applyProtection="1">
      <alignment vertical="center"/>
      <protection/>
    </xf>
    <xf numFmtId="38" fontId="0" fillId="25" borderId="91" xfId="49" applyFill="1" applyBorder="1" applyAlignment="1" applyProtection="1">
      <alignment vertical="center"/>
      <protection/>
    </xf>
    <xf numFmtId="0" fontId="0" fillId="25" borderId="0" xfId="63" applyFont="1" applyFill="1" applyAlignment="1" applyProtection="1">
      <alignment vertical="center"/>
      <protection/>
    </xf>
    <xf numFmtId="38" fontId="26" fillId="25" borderId="83" xfId="49" applyFont="1" applyFill="1" applyBorder="1" applyAlignment="1" applyProtection="1">
      <alignment vertical="center"/>
      <protection/>
    </xf>
    <xf numFmtId="38" fontId="25" fillId="25" borderId="92" xfId="49" applyFont="1" applyFill="1" applyBorder="1" applyAlignment="1" applyProtection="1">
      <alignment vertical="center"/>
      <protection/>
    </xf>
    <xf numFmtId="38" fontId="36" fillId="25" borderId="93" xfId="49" applyFont="1" applyFill="1" applyBorder="1" applyAlignment="1" applyProtection="1">
      <alignment horizontal="right" vertical="center"/>
      <protection/>
    </xf>
    <xf numFmtId="38" fontId="30" fillId="25" borderId="94" xfId="49" applyFont="1" applyFill="1" applyBorder="1" applyAlignment="1" applyProtection="1">
      <alignment vertical="center"/>
      <protection/>
    </xf>
    <xf numFmtId="38" fontId="26" fillId="25" borderId="95"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0" fontId="32" fillId="25" borderId="0" xfId="63" applyFont="1" applyFill="1" applyAlignment="1" applyProtection="1">
      <alignment horizontal="right" vertical="center"/>
      <protection/>
    </xf>
    <xf numFmtId="38" fontId="24" fillId="25" borderId="81"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26" fillId="26" borderId="98" xfId="49" applyFont="1" applyFill="1" applyBorder="1" applyAlignment="1" applyProtection="1">
      <alignment vertical="center" shrinkToFit="1"/>
      <protection/>
    </xf>
    <xf numFmtId="38" fontId="26" fillId="26" borderId="52" xfId="49" applyFont="1" applyFill="1" applyBorder="1" applyAlignment="1" applyProtection="1">
      <alignment vertical="center"/>
      <protection/>
    </xf>
    <xf numFmtId="38" fontId="26" fillId="26" borderId="39" xfId="49" applyFont="1" applyFill="1" applyBorder="1" applyAlignment="1" applyProtection="1">
      <alignment vertical="center"/>
      <protection/>
    </xf>
    <xf numFmtId="38" fontId="26" fillId="26" borderId="99" xfId="49" applyFont="1" applyFill="1" applyBorder="1" applyAlignment="1" applyProtection="1">
      <alignment vertical="center"/>
      <protection/>
    </xf>
    <xf numFmtId="38" fontId="26" fillId="26" borderId="100" xfId="49" applyFont="1" applyFill="1" applyBorder="1" applyAlignment="1" applyProtection="1">
      <alignment vertical="center"/>
      <protection/>
    </xf>
    <xf numFmtId="38" fontId="26" fillId="26" borderId="98" xfId="49" applyFont="1" applyFill="1" applyBorder="1" applyAlignment="1" applyProtection="1">
      <alignment horizontal="right" vertical="center" shrinkToFit="1"/>
      <protection/>
    </xf>
    <xf numFmtId="38" fontId="26" fillId="26" borderId="39" xfId="49" applyFont="1" applyFill="1" applyBorder="1" applyAlignment="1" applyProtection="1">
      <alignment horizontal="right" vertical="center"/>
      <protection/>
    </xf>
    <xf numFmtId="38" fontId="26" fillId="26" borderId="39" xfId="49" applyFont="1" applyFill="1" applyBorder="1" applyAlignment="1" applyProtection="1">
      <alignment horizontal="right" vertical="center" shrinkToFit="1"/>
      <protection/>
    </xf>
    <xf numFmtId="38" fontId="26" fillId="26" borderId="100" xfId="49" applyFont="1" applyFill="1" applyBorder="1" applyAlignment="1" applyProtection="1">
      <alignment horizontal="right" vertical="center"/>
      <protection/>
    </xf>
    <xf numFmtId="38" fontId="24" fillId="25" borderId="38"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0" fontId="47" fillId="0" borderId="0" xfId="0" applyFont="1" applyAlignment="1">
      <alignment vertical="center"/>
    </xf>
    <xf numFmtId="0" fontId="49" fillId="0" borderId="0" xfId="0" applyFont="1" applyAlignment="1">
      <alignment vertical="center"/>
    </xf>
    <xf numFmtId="0" fontId="51" fillId="0" borderId="19"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0" fontId="51" fillId="0" borderId="23" xfId="62" applyFont="1" applyBorder="1" applyAlignment="1" applyProtection="1">
      <alignment horizontal="right" vertical="center" shrinkToFit="1"/>
      <protection/>
    </xf>
    <xf numFmtId="0" fontId="51" fillId="0" borderId="35" xfId="62" applyFont="1" applyBorder="1" applyAlignment="1" applyProtection="1">
      <alignment horizontal="right" vertical="center" shrinkToFit="1"/>
      <protection/>
    </xf>
    <xf numFmtId="0" fontId="51" fillId="0" borderId="31" xfId="62" applyFont="1" applyBorder="1" applyAlignment="1" applyProtection="1">
      <alignment horizontal="right" vertical="center" shrinkToFit="1"/>
      <protection/>
    </xf>
    <xf numFmtId="0" fontId="51" fillId="0" borderId="19" xfId="62" applyFont="1" applyBorder="1" applyAlignment="1" applyProtection="1">
      <alignment vertical="center" shrinkToFit="1"/>
      <protection/>
    </xf>
    <xf numFmtId="38" fontId="51" fillId="0" borderId="31" xfId="62" applyNumberFormat="1" applyFont="1" applyBorder="1" applyAlignment="1" applyProtection="1">
      <alignment horizontal="right" vertical="center" shrinkToFit="1"/>
      <protection/>
    </xf>
    <xf numFmtId="38" fontId="51" fillId="0" borderId="19" xfId="62" applyNumberFormat="1" applyFont="1" applyBorder="1" applyAlignment="1" applyProtection="1">
      <alignment horizontal="right" vertical="center" shrinkToFit="1"/>
      <protection/>
    </xf>
    <xf numFmtId="0" fontId="47" fillId="0" borderId="0" xfId="0" applyFont="1" applyBorder="1" applyAlignment="1">
      <alignment vertical="center"/>
    </xf>
    <xf numFmtId="0" fontId="0" fillId="0" borderId="0" xfId="0" applyBorder="1" applyAlignment="1">
      <alignment vertical="center"/>
    </xf>
    <xf numFmtId="0" fontId="51" fillId="0" borderId="54" xfId="62" applyFont="1" applyBorder="1" applyAlignment="1" applyProtection="1">
      <alignment horizontal="right" vertical="center" shrinkToFit="1"/>
      <protection/>
    </xf>
    <xf numFmtId="0" fontId="51" fillId="0" borderId="0" xfId="62" applyFont="1" applyFill="1" applyBorder="1" applyAlignment="1" applyProtection="1">
      <alignment vertical="center" shrinkToFit="1"/>
      <protection/>
    </xf>
    <xf numFmtId="0" fontId="51" fillId="0" borderId="0" xfId="62" applyFont="1" applyFill="1" applyBorder="1" applyAlignment="1" applyProtection="1">
      <alignment horizontal="right" vertical="center" shrinkToFit="1"/>
      <protection/>
    </xf>
    <xf numFmtId="38" fontId="49" fillId="0" borderId="0" xfId="49" applyFont="1" applyFill="1" applyBorder="1" applyAlignment="1" applyProtection="1">
      <alignment vertical="center" shrinkToFit="1"/>
      <protection/>
    </xf>
    <xf numFmtId="38" fontId="48" fillId="0" borderId="0" xfId="49" applyFont="1" applyFill="1" applyBorder="1" applyAlignment="1" applyProtection="1">
      <alignment vertical="center" shrinkToFit="1"/>
      <protection locked="0"/>
    </xf>
    <xf numFmtId="38" fontId="51" fillId="0" borderId="0" xfId="62" applyNumberFormat="1" applyFont="1" applyBorder="1" applyAlignment="1" applyProtection="1">
      <alignment vertical="center" shrinkToFit="1"/>
      <protection/>
    </xf>
    <xf numFmtId="38" fontId="49" fillId="0" borderId="0" xfId="62" applyNumberFormat="1" applyFont="1" applyBorder="1" applyAlignment="1" applyProtection="1">
      <alignment vertical="center" shrinkToFit="1"/>
      <protection/>
    </xf>
    <xf numFmtId="38" fontId="48" fillId="0" borderId="0" xfId="49" applyFont="1" applyBorder="1" applyAlignment="1" applyProtection="1">
      <alignment vertical="center" shrinkToFit="1"/>
      <protection/>
    </xf>
    <xf numFmtId="0" fontId="4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textRotation="255"/>
    </xf>
    <xf numFmtId="0" fontId="49" fillId="0" borderId="0" xfId="0" applyFont="1" applyBorder="1" applyAlignment="1">
      <alignment vertical="center"/>
    </xf>
    <xf numFmtId="0" fontId="0" fillId="0" borderId="0" xfId="0" applyAlignment="1">
      <alignment horizontal="right" vertical="center"/>
    </xf>
    <xf numFmtId="38" fontId="24" fillId="25" borderId="82"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77" xfId="49" applyFont="1" applyFill="1" applyBorder="1" applyAlignment="1" applyProtection="1">
      <alignment vertical="center"/>
      <protection/>
    </xf>
    <xf numFmtId="38" fontId="26" fillId="26" borderId="52" xfId="49" applyFont="1" applyFill="1" applyBorder="1" applyAlignment="1" applyProtection="1">
      <alignment vertical="center"/>
      <protection/>
    </xf>
    <xf numFmtId="38" fontId="24" fillId="25" borderId="90"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46" xfId="49" applyFont="1" applyFill="1" applyBorder="1" applyAlignment="1" applyProtection="1">
      <alignment vertical="center"/>
      <protection/>
    </xf>
    <xf numFmtId="38" fontId="23" fillId="25" borderId="101" xfId="49" applyFont="1" applyFill="1" applyBorder="1" applyAlignment="1" applyProtection="1">
      <alignment horizontal="center" vertical="center"/>
      <protection/>
    </xf>
    <xf numFmtId="38" fontId="23" fillId="25" borderId="100" xfId="49" applyFont="1" applyFill="1" applyBorder="1" applyAlignment="1" applyProtection="1">
      <alignment horizontal="center" vertical="center"/>
      <protection/>
    </xf>
    <xf numFmtId="38" fontId="24" fillId="25" borderId="38" xfId="49" applyFont="1" applyFill="1" applyBorder="1" applyAlignment="1" applyProtection="1">
      <alignment vertical="center"/>
      <protection/>
    </xf>
    <xf numFmtId="38" fontId="24" fillId="25" borderId="71"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24" fillId="25" borderId="102" xfId="51" applyFont="1" applyFill="1" applyBorder="1" applyAlignment="1" applyProtection="1">
      <alignment vertical="center"/>
      <protection/>
    </xf>
    <xf numFmtId="38" fontId="24" fillId="25" borderId="40" xfId="51" applyFont="1" applyFill="1" applyBorder="1" applyAlignment="1" applyProtection="1">
      <alignment vertical="center"/>
      <protection/>
    </xf>
    <xf numFmtId="38" fontId="0" fillId="25" borderId="56" xfId="51" applyFont="1" applyFill="1" applyBorder="1" applyAlignment="1" applyProtection="1">
      <alignment vertical="center"/>
      <protection locked="0"/>
    </xf>
    <xf numFmtId="38" fontId="0" fillId="25" borderId="57" xfId="51" applyFont="1" applyFill="1" applyBorder="1" applyAlignment="1" applyProtection="1">
      <alignment vertical="center"/>
      <protection locked="0"/>
    </xf>
    <xf numFmtId="38" fontId="24" fillId="25" borderId="38" xfId="51" applyFont="1" applyFill="1" applyBorder="1" applyAlignment="1" applyProtection="1">
      <alignment vertical="center"/>
      <protection/>
    </xf>
    <xf numFmtId="38" fontId="24" fillId="25" borderId="41" xfId="51" applyFont="1" applyFill="1" applyBorder="1" applyAlignment="1" applyProtection="1">
      <alignment vertical="center"/>
      <protection/>
    </xf>
    <xf numFmtId="38" fontId="0" fillId="25" borderId="58" xfId="51" applyFont="1" applyFill="1" applyBorder="1" applyAlignment="1" applyProtection="1">
      <alignment vertical="center"/>
      <protection locked="0"/>
    </xf>
    <xf numFmtId="38" fontId="0" fillId="25" borderId="59" xfId="51" applyFont="1" applyFill="1" applyBorder="1" applyAlignment="1" applyProtection="1">
      <alignment vertical="center"/>
      <protection locked="0"/>
    </xf>
    <xf numFmtId="38" fontId="24" fillId="25" borderId="42" xfId="51" applyFont="1" applyFill="1" applyBorder="1" applyAlignment="1" applyProtection="1">
      <alignment vertical="center"/>
      <protection/>
    </xf>
    <xf numFmtId="38" fontId="0" fillId="25" borderId="62" xfId="51" applyFont="1" applyFill="1" applyBorder="1" applyAlignment="1" applyProtection="1">
      <alignment vertical="center"/>
      <protection locked="0"/>
    </xf>
    <xf numFmtId="38" fontId="0" fillId="25" borderId="63" xfId="51" applyFont="1" applyFill="1" applyBorder="1" applyAlignment="1" applyProtection="1">
      <alignment vertical="center"/>
      <protection locked="0"/>
    </xf>
    <xf numFmtId="38" fontId="33" fillId="25" borderId="71" xfId="51" applyFont="1" applyFill="1" applyBorder="1" applyAlignment="1" applyProtection="1">
      <alignment horizontal="right" vertical="center"/>
      <protection/>
    </xf>
    <xf numFmtId="0" fontId="39" fillId="24" borderId="51" xfId="0" applyFont="1" applyFill="1" applyBorder="1" applyAlignment="1">
      <alignment horizontal="center" vertical="top"/>
    </xf>
    <xf numFmtId="0" fontId="38" fillId="24" borderId="51" xfId="0" applyFont="1" applyFill="1" applyBorder="1" applyAlignment="1">
      <alignment horizontal="center" vertical="top"/>
    </xf>
    <xf numFmtId="0" fontId="39" fillId="24" borderId="0" xfId="0" applyFont="1" applyFill="1" applyAlignment="1">
      <alignment horizontal="left" vertical="center"/>
    </xf>
    <xf numFmtId="0" fontId="39" fillId="24" borderId="51" xfId="0" applyFont="1" applyFill="1" applyBorder="1" applyAlignment="1">
      <alignment horizontal="left" vertical="center"/>
    </xf>
    <xf numFmtId="0" fontId="44" fillId="24" borderId="0" xfId="0" applyFont="1" applyFill="1" applyAlignment="1">
      <alignment horizontal="right" vertical="center"/>
    </xf>
    <xf numFmtId="0" fontId="44" fillId="24" borderId="51" xfId="0" applyFont="1" applyFill="1" applyBorder="1" applyAlignment="1">
      <alignment horizontal="right" vertical="center"/>
    </xf>
    <xf numFmtId="38" fontId="33" fillId="25" borderId="71" xfId="51" applyFont="1" applyFill="1" applyBorder="1" applyAlignment="1" applyProtection="1">
      <alignment horizontal="right" vertical="center"/>
      <protection/>
    </xf>
    <xf numFmtId="38" fontId="33" fillId="25" borderId="48" xfId="51" applyFont="1" applyFill="1" applyBorder="1" applyAlignment="1" applyProtection="1">
      <alignment horizontal="right" vertical="center"/>
      <protection/>
    </xf>
    <xf numFmtId="38" fontId="33" fillId="25" borderId="78" xfId="51" applyFont="1" applyFill="1" applyBorder="1" applyAlignment="1" applyProtection="1">
      <alignment horizontal="right" vertical="center"/>
      <protection/>
    </xf>
    <xf numFmtId="38" fontId="33" fillId="25" borderId="79" xfId="51" applyFont="1" applyFill="1" applyBorder="1" applyAlignment="1" applyProtection="1">
      <alignment horizontal="right" vertical="center"/>
      <protection/>
    </xf>
    <xf numFmtId="38" fontId="33" fillId="25" borderId="0" xfId="51" applyFont="1" applyFill="1" applyBorder="1" applyAlignment="1" applyProtection="1">
      <alignment horizontal="right" vertical="center"/>
      <protection/>
    </xf>
    <xf numFmtId="38" fontId="33" fillId="25" borderId="74" xfId="51" applyFont="1" applyFill="1" applyBorder="1" applyAlignment="1" applyProtection="1">
      <alignment horizontal="right" vertical="center"/>
      <protection/>
    </xf>
    <xf numFmtId="38" fontId="24" fillId="25" borderId="38" xfId="51" applyFont="1" applyFill="1" applyBorder="1" applyAlignment="1" applyProtection="1">
      <alignment vertical="center"/>
      <protection/>
    </xf>
    <xf numFmtId="38" fontId="24" fillId="25" borderId="48" xfId="51" applyFont="1" applyFill="1" applyBorder="1" applyAlignment="1" applyProtection="1">
      <alignment vertical="center"/>
      <protection/>
    </xf>
    <xf numFmtId="38" fontId="24" fillId="25" borderId="77" xfId="51" applyFont="1" applyFill="1" applyBorder="1" applyAlignment="1" applyProtection="1">
      <alignment vertical="center"/>
      <protection/>
    </xf>
    <xf numFmtId="38" fontId="24" fillId="25" borderId="78" xfId="51" applyFont="1" applyFill="1" applyBorder="1" applyAlignment="1" applyProtection="1">
      <alignment vertical="center"/>
      <protection/>
    </xf>
    <xf numFmtId="38" fontId="24" fillId="25" borderId="79" xfId="51" applyFont="1" applyFill="1" applyBorder="1" applyAlignment="1" applyProtection="1">
      <alignment vertical="center"/>
      <protection/>
    </xf>
    <xf numFmtId="38" fontId="24" fillId="25" borderId="71" xfId="51" applyFont="1" applyFill="1" applyBorder="1" applyAlignment="1" applyProtection="1">
      <alignment vertical="center"/>
      <protection/>
    </xf>
    <xf numFmtId="38" fontId="33" fillId="25" borderId="91" xfId="51" applyFont="1" applyFill="1" applyBorder="1" applyAlignment="1" applyProtection="1">
      <alignment horizontal="right" vertical="center"/>
      <protection/>
    </xf>
    <xf numFmtId="38" fontId="33" fillId="25" borderId="103" xfId="51" applyFont="1" applyFill="1" applyBorder="1" applyAlignment="1" applyProtection="1">
      <alignment horizontal="right" vertical="center"/>
      <protection/>
    </xf>
    <xf numFmtId="38" fontId="52" fillId="25" borderId="70" xfId="51" applyFont="1" applyFill="1" applyBorder="1" applyAlignment="1" applyProtection="1">
      <alignment vertical="center"/>
      <protection/>
    </xf>
    <xf numFmtId="38" fontId="52" fillId="25" borderId="71" xfId="51" applyFont="1" applyFill="1" applyBorder="1" applyAlignment="1" applyProtection="1">
      <alignment vertical="center"/>
      <protection/>
    </xf>
    <xf numFmtId="38" fontId="24" fillId="25" borderId="38" xfId="49" applyFont="1" applyFill="1" applyBorder="1" applyAlignment="1" applyProtection="1">
      <alignment vertical="center"/>
      <protection/>
    </xf>
    <xf numFmtId="38" fontId="24" fillId="25" borderId="48" xfId="49" applyFont="1" applyFill="1" applyBorder="1" applyAlignment="1" applyProtection="1">
      <alignment vertical="center"/>
      <protection/>
    </xf>
    <xf numFmtId="38" fontId="24" fillId="25" borderId="42" xfId="49" applyFont="1" applyFill="1" applyBorder="1" applyAlignment="1" applyProtection="1">
      <alignment vertical="center"/>
      <protection/>
    </xf>
    <xf numFmtId="38" fontId="24" fillId="25" borderId="44" xfId="49" applyFont="1" applyFill="1" applyBorder="1" applyAlignment="1" applyProtection="1">
      <alignment vertical="center"/>
      <protection/>
    </xf>
    <xf numFmtId="38" fontId="0" fillId="25" borderId="60" xfId="49" applyFont="1" applyFill="1" applyBorder="1" applyAlignment="1" applyProtection="1">
      <alignment vertical="center"/>
      <protection locked="0"/>
    </xf>
    <xf numFmtId="38" fontId="0" fillId="25" borderId="69" xfId="49" applyFont="1" applyFill="1" applyBorder="1" applyAlignment="1" applyProtection="1">
      <alignment vertical="center"/>
      <protection locked="0"/>
    </xf>
    <xf numFmtId="38" fontId="24" fillId="25" borderId="71" xfId="49" applyFont="1" applyFill="1" applyBorder="1" applyAlignment="1" applyProtection="1">
      <alignment vertical="center"/>
      <protection/>
    </xf>
    <xf numFmtId="38" fontId="0" fillId="25" borderId="104" xfId="49" applyFill="1" applyBorder="1" applyAlignment="1" applyProtection="1">
      <alignment horizontal="center" vertical="center" textRotation="255" shrinkToFit="1"/>
      <protection/>
    </xf>
    <xf numFmtId="38" fontId="0" fillId="25" borderId="105" xfId="49" applyFill="1" applyBorder="1" applyAlignment="1" applyProtection="1">
      <alignment horizontal="center" vertical="center" textRotation="255" shrinkToFit="1"/>
      <protection/>
    </xf>
    <xf numFmtId="38" fontId="0" fillId="25" borderId="106" xfId="49" applyFill="1" applyBorder="1" applyAlignment="1" applyProtection="1">
      <alignment horizontal="center" vertical="center" textRotation="255" shrinkToFit="1"/>
      <protection/>
    </xf>
    <xf numFmtId="38" fontId="24" fillId="25" borderId="107" xfId="49" applyFont="1" applyFill="1" applyBorder="1" applyAlignment="1" applyProtection="1">
      <alignment vertical="center"/>
      <protection/>
    </xf>
    <xf numFmtId="38" fontId="24" fillId="25" borderId="108" xfId="49" applyFont="1" applyFill="1" applyBorder="1" applyAlignment="1" applyProtection="1">
      <alignment vertical="center"/>
      <protection/>
    </xf>
    <xf numFmtId="38" fontId="24" fillId="25" borderId="109" xfId="49" applyFont="1" applyFill="1" applyBorder="1" applyAlignment="1" applyProtection="1">
      <alignment vertical="center"/>
      <protection/>
    </xf>
    <xf numFmtId="38" fontId="24" fillId="25" borderId="110" xfId="49" applyFont="1" applyFill="1" applyBorder="1" applyAlignment="1" applyProtection="1">
      <alignment vertical="center"/>
      <protection/>
    </xf>
    <xf numFmtId="38" fontId="24" fillId="25" borderId="78" xfId="49" applyFont="1" applyFill="1" applyBorder="1" applyAlignment="1" applyProtection="1">
      <alignment vertical="center"/>
      <protection/>
    </xf>
    <xf numFmtId="38" fontId="24" fillId="25" borderId="79" xfId="49" applyFont="1" applyFill="1" applyBorder="1" applyAlignment="1" applyProtection="1">
      <alignment vertical="center"/>
      <protection/>
    </xf>
    <xf numFmtId="38" fontId="24" fillId="25" borderId="77" xfId="49" applyFont="1" applyFill="1" applyBorder="1" applyAlignment="1" applyProtection="1">
      <alignment vertical="center"/>
      <protection/>
    </xf>
    <xf numFmtId="38" fontId="24" fillId="25" borderId="70" xfId="49" applyFont="1" applyFill="1" applyBorder="1" applyAlignment="1" applyProtection="1">
      <alignment vertical="center"/>
      <protection/>
    </xf>
    <xf numFmtId="38" fontId="45" fillId="25" borderId="71" xfId="49" applyFont="1" applyFill="1" applyBorder="1" applyAlignment="1" applyProtection="1">
      <alignment horizontal="right" vertical="center"/>
      <protection/>
    </xf>
    <xf numFmtId="38" fontId="45" fillId="25" borderId="48" xfId="49" applyFont="1" applyFill="1" applyBorder="1" applyAlignment="1" applyProtection="1">
      <alignment horizontal="right" vertical="center"/>
      <protection/>
    </xf>
    <xf numFmtId="38" fontId="0" fillId="25" borderId="111" xfId="49" applyFont="1" applyFill="1" applyBorder="1" applyAlignment="1" applyProtection="1">
      <alignment horizontal="center" vertical="center"/>
      <protection/>
    </xf>
    <xf numFmtId="0" fontId="31" fillId="25" borderId="112" xfId="63" applyFont="1" applyFill="1" applyBorder="1" applyAlignment="1" applyProtection="1">
      <alignment horizontal="center" vertical="center" shrinkToFit="1"/>
      <protection locked="0"/>
    </xf>
    <xf numFmtId="0" fontId="31" fillId="25" borderId="91" xfId="63" applyFont="1" applyFill="1" applyBorder="1" applyAlignment="1" applyProtection="1">
      <alignment horizontal="center" vertical="center" shrinkToFit="1"/>
      <protection locked="0"/>
    </xf>
    <xf numFmtId="0" fontId="31" fillId="25" borderId="113" xfId="63" applyFont="1" applyFill="1" applyBorder="1" applyAlignment="1" applyProtection="1">
      <alignment horizontal="center" vertical="center" shrinkToFit="1"/>
      <protection locked="0"/>
    </xf>
    <xf numFmtId="0" fontId="31" fillId="25" borderId="51" xfId="63" applyFont="1" applyFill="1" applyBorder="1" applyAlignment="1" applyProtection="1">
      <alignment horizontal="center" vertical="center" shrinkToFit="1"/>
      <protection locked="0"/>
    </xf>
    <xf numFmtId="56" fontId="34" fillId="25" borderId="114" xfId="63" applyNumberFormat="1" applyFont="1" applyFill="1" applyBorder="1" applyAlignment="1" applyProtection="1">
      <alignment horizontal="center" vertical="center"/>
      <protection locked="0"/>
    </xf>
    <xf numFmtId="0" fontId="34" fillId="25" borderId="114" xfId="63" applyFont="1" applyFill="1" applyBorder="1" applyAlignment="1" applyProtection="1">
      <alignment horizontal="center" vertical="center"/>
      <protection locked="0"/>
    </xf>
    <xf numFmtId="0" fontId="34" fillId="25" borderId="98" xfId="63" applyFont="1" applyFill="1" applyBorder="1" applyAlignment="1" applyProtection="1">
      <alignment horizontal="center" vertical="center"/>
      <protection locked="0"/>
    </xf>
    <xf numFmtId="0" fontId="34" fillId="25" borderId="112" xfId="63" applyFont="1" applyFill="1" applyBorder="1" applyAlignment="1" applyProtection="1">
      <alignment horizontal="center" vertical="center"/>
      <protection locked="0"/>
    </xf>
    <xf numFmtId="0" fontId="34" fillId="25" borderId="113" xfId="63" applyFont="1" applyFill="1" applyBorder="1" applyAlignment="1" applyProtection="1">
      <alignment horizontal="center" vertical="center"/>
      <protection locked="0"/>
    </xf>
    <xf numFmtId="38" fontId="24" fillId="25" borderId="102" xfId="49" applyFont="1" applyFill="1" applyBorder="1" applyAlignment="1" applyProtection="1">
      <alignment vertical="center"/>
      <protection/>
    </xf>
    <xf numFmtId="0" fontId="34" fillId="25" borderId="114" xfId="63" applyFont="1" applyFill="1" applyBorder="1" applyAlignment="1" applyProtection="1">
      <alignment horizontal="center" vertical="center" shrinkToFit="1"/>
      <protection locked="0"/>
    </xf>
    <xf numFmtId="0" fontId="34" fillId="25" borderId="98" xfId="63" applyFont="1" applyFill="1" applyBorder="1" applyAlignment="1" applyProtection="1">
      <alignment horizontal="center" vertical="center" shrinkToFit="1"/>
      <protection locked="0"/>
    </xf>
    <xf numFmtId="38" fontId="37" fillId="25" borderId="55" xfId="49" applyFont="1" applyFill="1" applyBorder="1" applyAlignment="1" applyProtection="1">
      <alignment horizontal="center" vertical="center"/>
      <protection/>
    </xf>
    <xf numFmtId="38" fontId="37" fillId="25" borderId="115" xfId="49" applyFont="1" applyFill="1" applyBorder="1" applyAlignment="1" applyProtection="1">
      <alignment horizontal="center" vertical="center"/>
      <protection/>
    </xf>
    <xf numFmtId="38" fontId="0" fillId="25" borderId="53" xfId="49" applyFont="1" applyFill="1" applyBorder="1" applyAlignment="1" applyProtection="1">
      <alignment horizontal="center" vertical="center" wrapText="1"/>
      <protection/>
    </xf>
    <xf numFmtId="38" fontId="0" fillId="25" borderId="116" xfId="49" applyFont="1" applyFill="1" applyBorder="1" applyAlignment="1" applyProtection="1">
      <alignment horizontal="center" vertical="center" wrapText="1"/>
      <protection/>
    </xf>
    <xf numFmtId="38" fontId="0" fillId="25" borderId="117" xfId="49" applyFont="1" applyFill="1" applyBorder="1" applyAlignment="1" applyProtection="1">
      <alignment horizontal="center" vertical="center" wrapText="1"/>
      <protection/>
    </xf>
    <xf numFmtId="38" fontId="0" fillId="25" borderId="118" xfId="49" applyFont="1" applyFill="1" applyBorder="1" applyAlignment="1" applyProtection="1">
      <alignment horizontal="center" vertical="center" wrapText="1"/>
      <protection/>
    </xf>
    <xf numFmtId="0" fontId="34" fillId="25" borderId="114" xfId="49" applyNumberFormat="1" applyFont="1" applyFill="1" applyBorder="1" applyAlignment="1" applyProtection="1">
      <alignment horizontal="center" vertical="center"/>
      <protection locked="0"/>
    </xf>
    <xf numFmtId="38" fontId="34" fillId="25" borderId="112" xfId="49" applyFont="1" applyFill="1" applyBorder="1" applyAlignment="1" applyProtection="1">
      <alignment horizontal="right" vertical="center"/>
      <protection/>
    </xf>
    <xf numFmtId="38" fontId="34" fillId="25" borderId="91" xfId="49" applyFont="1" applyFill="1" applyBorder="1" applyAlignment="1" applyProtection="1">
      <alignment horizontal="right" vertical="center"/>
      <protection/>
    </xf>
    <xf numFmtId="38" fontId="34" fillId="25" borderId="113" xfId="49" applyFont="1" applyFill="1" applyBorder="1" applyAlignment="1" applyProtection="1">
      <alignment horizontal="right" vertical="center"/>
      <protection/>
    </xf>
    <xf numFmtId="38" fontId="34" fillId="25" borderId="51" xfId="49" applyFont="1" applyFill="1" applyBorder="1" applyAlignment="1" applyProtection="1">
      <alignment horizontal="right" vertical="center"/>
      <protection/>
    </xf>
    <xf numFmtId="38" fontId="0" fillId="25" borderId="53" xfId="49" applyFont="1" applyFill="1" applyBorder="1" applyAlignment="1" applyProtection="1">
      <alignment horizontal="center" vertical="center"/>
      <protection/>
    </xf>
    <xf numFmtId="38" fontId="0" fillId="25" borderId="116" xfId="49" applyFont="1" applyFill="1" applyBorder="1" applyAlignment="1" applyProtection="1">
      <alignment horizontal="center" vertical="center"/>
      <protection/>
    </xf>
    <xf numFmtId="38" fontId="0" fillId="25" borderId="117" xfId="49" applyFont="1" applyFill="1" applyBorder="1" applyAlignment="1" applyProtection="1">
      <alignment horizontal="center" vertical="center"/>
      <protection/>
    </xf>
    <xf numFmtId="38" fontId="0" fillId="25" borderId="118" xfId="49" applyFont="1" applyFill="1" applyBorder="1" applyAlignment="1" applyProtection="1">
      <alignment horizontal="center" vertical="center"/>
      <protection/>
    </xf>
    <xf numFmtId="38" fontId="24" fillId="25" borderId="90" xfId="49" applyFont="1" applyFill="1" applyBorder="1" applyAlignment="1" applyProtection="1">
      <alignment vertical="center"/>
      <protection/>
    </xf>
    <xf numFmtId="38" fontId="24" fillId="25" borderId="97" xfId="49" applyFont="1" applyFill="1" applyBorder="1" applyAlignment="1" applyProtection="1">
      <alignment vertical="center"/>
      <protection/>
    </xf>
    <xf numFmtId="38" fontId="24" fillId="25" borderId="81" xfId="49" applyFont="1" applyFill="1" applyBorder="1" applyAlignment="1" applyProtection="1">
      <alignment vertical="center"/>
      <protection/>
    </xf>
    <xf numFmtId="0" fontId="0" fillId="0" borderId="44" xfId="0" applyBorder="1" applyAlignment="1">
      <alignment vertical="center"/>
    </xf>
    <xf numFmtId="0" fontId="0" fillId="0" borderId="69" xfId="0" applyBorder="1" applyAlignment="1">
      <alignment vertical="center"/>
    </xf>
    <xf numFmtId="38" fontId="22" fillId="25" borderId="119" xfId="49" applyFont="1" applyFill="1" applyBorder="1" applyAlignment="1" applyProtection="1">
      <alignment horizontal="center" vertical="center"/>
      <protection/>
    </xf>
    <xf numFmtId="38" fontId="22" fillId="25" borderId="54" xfId="49" applyFont="1" applyFill="1" applyBorder="1" applyAlignment="1" applyProtection="1">
      <alignment horizontal="center" vertical="center"/>
      <protection/>
    </xf>
    <xf numFmtId="38" fontId="22" fillId="25" borderId="120" xfId="49" applyFont="1" applyFill="1" applyBorder="1" applyAlignment="1" applyProtection="1">
      <alignment horizontal="center" vertical="center"/>
      <protection/>
    </xf>
    <xf numFmtId="38" fontId="22" fillId="25" borderId="121" xfId="49" applyFont="1" applyFill="1" applyBorder="1" applyAlignment="1" applyProtection="1">
      <alignment horizontal="center" vertical="center"/>
      <protection/>
    </xf>
    <xf numFmtId="38" fontId="23" fillId="25" borderId="52" xfId="49" applyFont="1" applyFill="1" applyBorder="1" applyAlignment="1" applyProtection="1">
      <alignment horizontal="center" vertical="center"/>
      <protection/>
    </xf>
    <xf numFmtId="38" fontId="23" fillId="25" borderId="122" xfId="49" applyFont="1" applyFill="1" applyBorder="1" applyAlignment="1" applyProtection="1">
      <alignment horizontal="center" vertical="center"/>
      <protection/>
    </xf>
    <xf numFmtId="38" fontId="23" fillId="25" borderId="123" xfId="49" applyFont="1" applyFill="1" applyBorder="1" applyAlignment="1" applyProtection="1">
      <alignment horizontal="center" vertical="center"/>
      <protection/>
    </xf>
    <xf numFmtId="38" fontId="23" fillId="25" borderId="121" xfId="49" applyFont="1" applyFill="1" applyBorder="1" applyAlignment="1" applyProtection="1">
      <alignment horizontal="center" vertical="center"/>
      <protection/>
    </xf>
    <xf numFmtId="38" fontId="0" fillId="25" borderId="63" xfId="49" applyFont="1" applyFill="1" applyBorder="1" applyAlignment="1" applyProtection="1">
      <alignment vertical="center"/>
      <protection locked="0"/>
    </xf>
    <xf numFmtId="38" fontId="0" fillId="25" borderId="68" xfId="49" applyFont="1" applyFill="1" applyBorder="1" applyAlignment="1" applyProtection="1">
      <alignment vertical="center"/>
      <protection locked="0"/>
    </xf>
    <xf numFmtId="38" fontId="24" fillId="25" borderId="89" xfId="49" applyFont="1" applyFill="1" applyBorder="1" applyAlignment="1" applyProtection="1">
      <alignment vertical="center" shrinkToFit="1"/>
      <protection/>
    </xf>
    <xf numFmtId="38" fontId="24" fillId="25" borderId="124" xfId="49" applyFont="1" applyFill="1" applyBorder="1" applyAlignment="1" applyProtection="1">
      <alignment vertical="center" shrinkToFit="1"/>
      <protection/>
    </xf>
    <xf numFmtId="38" fontId="24" fillId="25" borderId="86" xfId="49" applyFont="1" applyFill="1" applyBorder="1" applyAlignment="1" applyProtection="1">
      <alignment vertical="center" shrinkToFit="1"/>
      <protection/>
    </xf>
    <xf numFmtId="38" fontId="22" fillId="25" borderId="125" xfId="49" applyFont="1" applyFill="1" applyBorder="1" applyAlignment="1" applyProtection="1">
      <alignment horizontal="center" vertical="center"/>
      <protection/>
    </xf>
    <xf numFmtId="38" fontId="25" fillId="25" borderId="126" xfId="49" applyFont="1" applyFill="1" applyBorder="1" applyAlignment="1" applyProtection="1">
      <alignment vertical="center"/>
      <protection/>
    </xf>
    <xf numFmtId="38" fontId="25" fillId="25" borderId="127" xfId="49" applyFont="1" applyFill="1" applyBorder="1" applyAlignment="1" applyProtection="1">
      <alignment vertical="center"/>
      <protection/>
    </xf>
    <xf numFmtId="38" fontId="25" fillId="25" borderId="128" xfId="49" applyFont="1" applyFill="1" applyBorder="1" applyAlignment="1" applyProtection="1">
      <alignment vertical="center"/>
      <protection/>
    </xf>
    <xf numFmtId="38" fontId="25" fillId="25" borderId="129" xfId="49" applyFont="1" applyFill="1" applyBorder="1" applyAlignment="1" applyProtection="1">
      <alignment vertical="center"/>
      <protection/>
    </xf>
    <xf numFmtId="38" fontId="24" fillId="25" borderId="82" xfId="49" applyFont="1" applyFill="1" applyBorder="1" applyAlignment="1" applyProtection="1">
      <alignment vertical="center"/>
      <protection/>
    </xf>
    <xf numFmtId="38" fontId="24" fillId="25" borderId="130" xfId="49" applyFont="1" applyFill="1" applyBorder="1" applyAlignment="1" applyProtection="1">
      <alignment vertical="center"/>
      <protection/>
    </xf>
    <xf numFmtId="38" fontId="24" fillId="25" borderId="131" xfId="49" applyFont="1" applyFill="1" applyBorder="1" applyAlignment="1" applyProtection="1">
      <alignment vertical="center"/>
      <protection/>
    </xf>
    <xf numFmtId="38" fontId="24" fillId="25" borderId="132" xfId="49" applyFont="1" applyFill="1" applyBorder="1" applyAlignment="1" applyProtection="1">
      <alignment vertical="center" shrinkToFit="1"/>
      <protection/>
    </xf>
    <xf numFmtId="38" fontId="0" fillId="25" borderId="105" xfId="49" applyFill="1" applyBorder="1" applyAlignment="1" applyProtection="1">
      <alignment horizontal="center" vertical="center" textRotation="255"/>
      <protection/>
    </xf>
    <xf numFmtId="38" fontId="24" fillId="25" borderId="133" xfId="49" applyFont="1" applyFill="1" applyBorder="1" applyAlignment="1" applyProtection="1">
      <alignment vertical="center"/>
      <protection/>
    </xf>
    <xf numFmtId="38" fontId="24" fillId="25" borderId="132" xfId="49" applyFont="1" applyFill="1" applyBorder="1" applyAlignment="1" applyProtection="1">
      <alignment vertical="center"/>
      <protection/>
    </xf>
    <xf numFmtId="38" fontId="24" fillId="25" borderId="124" xfId="49" applyFont="1" applyFill="1" applyBorder="1" applyAlignment="1" applyProtection="1">
      <alignment vertical="center"/>
      <protection/>
    </xf>
    <xf numFmtId="38" fontId="24" fillId="25" borderId="86" xfId="49" applyFont="1" applyFill="1" applyBorder="1" applyAlignment="1" applyProtection="1">
      <alignment vertical="center"/>
      <protection/>
    </xf>
    <xf numFmtId="38" fontId="24" fillId="25" borderId="134" xfId="49" applyFont="1" applyFill="1" applyBorder="1" applyAlignment="1" applyProtection="1">
      <alignment vertical="center"/>
      <protection/>
    </xf>
    <xf numFmtId="38" fontId="0" fillId="25" borderId="63" xfId="49" applyFont="1" applyFill="1" applyBorder="1" applyAlignment="1" applyProtection="1">
      <alignment horizontal="right" vertical="center"/>
      <protection locked="0"/>
    </xf>
    <xf numFmtId="38" fontId="0" fillId="25" borderId="68" xfId="49" applyFont="1" applyFill="1" applyBorder="1" applyAlignment="1" applyProtection="1">
      <alignment horizontal="right" vertical="center"/>
      <protection locked="0"/>
    </xf>
    <xf numFmtId="0" fontId="24" fillId="25" borderId="89" xfId="63" applyFont="1" applyFill="1" applyBorder="1" applyAlignment="1" applyProtection="1">
      <alignment vertical="center"/>
      <protection/>
    </xf>
    <xf numFmtId="0" fontId="24" fillId="25" borderId="124" xfId="63" applyFont="1" applyFill="1" applyBorder="1" applyAlignment="1" applyProtection="1">
      <alignment vertical="center"/>
      <protection/>
    </xf>
    <xf numFmtId="0" fontId="24" fillId="25" borderId="86" xfId="63" applyFont="1" applyFill="1" applyBorder="1" applyAlignment="1" applyProtection="1">
      <alignment vertical="center"/>
      <protection/>
    </xf>
    <xf numFmtId="38" fontId="24" fillId="25" borderId="42" xfId="49" applyFont="1" applyFill="1" applyBorder="1" applyAlignment="1" applyProtection="1">
      <alignment horizontal="right" vertical="center"/>
      <protection/>
    </xf>
    <xf numFmtId="38" fontId="24" fillId="25" borderId="44" xfId="49" applyFont="1" applyFill="1" applyBorder="1" applyAlignment="1" applyProtection="1">
      <alignment horizontal="right" vertical="center"/>
      <protection/>
    </xf>
    <xf numFmtId="38" fontId="24" fillId="25" borderId="46" xfId="49" applyFont="1" applyFill="1" applyBorder="1" applyAlignment="1" applyProtection="1">
      <alignment vertical="center"/>
      <protection/>
    </xf>
    <xf numFmtId="38" fontId="24" fillId="25" borderId="89" xfId="49" applyFont="1" applyFill="1" applyBorder="1" applyAlignment="1" applyProtection="1">
      <alignment vertical="center"/>
      <protection/>
    </xf>
    <xf numFmtId="38" fontId="0" fillId="25" borderId="135" xfId="49" applyFont="1" applyFill="1" applyBorder="1" applyAlignment="1" applyProtection="1">
      <alignment vertical="center"/>
      <protection locked="0"/>
    </xf>
    <xf numFmtId="38" fontId="25" fillId="25" borderId="92" xfId="49" applyFont="1" applyFill="1" applyBorder="1" applyAlignment="1" applyProtection="1">
      <alignment vertical="center"/>
      <protection/>
    </xf>
    <xf numFmtId="38" fontId="25" fillId="25" borderId="93" xfId="49" applyFont="1" applyFill="1" applyBorder="1" applyAlignment="1" applyProtection="1">
      <alignment vertical="center"/>
      <protection/>
    </xf>
    <xf numFmtId="38" fontId="25" fillId="25" borderId="94" xfId="49" applyFont="1" applyFill="1" applyBorder="1" applyAlignment="1" applyProtection="1">
      <alignment vertical="center"/>
      <protection/>
    </xf>
    <xf numFmtId="38" fontId="25" fillId="25" borderId="96" xfId="49" applyFont="1" applyFill="1" applyBorder="1" applyAlignment="1" applyProtection="1">
      <alignment vertical="center"/>
      <protection/>
    </xf>
    <xf numFmtId="38" fontId="26" fillId="26" borderId="122" xfId="49" applyFont="1" applyFill="1" applyBorder="1" applyAlignment="1" applyProtection="1">
      <alignment vertical="center"/>
      <protection/>
    </xf>
    <xf numFmtId="38" fontId="26" fillId="26" borderId="123" xfId="49" applyFont="1" applyFill="1" applyBorder="1" applyAlignment="1" applyProtection="1">
      <alignment vertical="center"/>
      <protection/>
    </xf>
    <xf numFmtId="38" fontId="26" fillId="26" borderId="121" xfId="49" applyFont="1" applyFill="1" applyBorder="1" applyAlignment="1" applyProtection="1">
      <alignment vertical="center"/>
      <protection/>
    </xf>
    <xf numFmtId="38" fontId="0" fillId="25" borderId="104" xfId="49" applyFont="1" applyFill="1" applyBorder="1" applyAlignment="1" applyProtection="1">
      <alignment horizontal="center" vertical="center" textRotation="255" shrinkToFit="1"/>
      <protection/>
    </xf>
    <xf numFmtId="38" fontId="0" fillId="25" borderId="105" xfId="49" applyFont="1" applyFill="1" applyBorder="1" applyAlignment="1" applyProtection="1">
      <alignment horizontal="center" vertical="center" textRotation="255" shrinkToFit="1"/>
      <protection/>
    </xf>
    <xf numFmtId="38" fontId="0" fillId="25" borderId="106" xfId="49" applyFont="1" applyFill="1" applyBorder="1" applyAlignment="1" applyProtection="1">
      <alignment horizontal="center" vertical="center" textRotation="255" shrinkToFit="1"/>
      <protection/>
    </xf>
    <xf numFmtId="38" fontId="0" fillId="25" borderId="72" xfId="49" applyFont="1" applyFill="1" applyBorder="1" applyAlignment="1" applyProtection="1">
      <alignment horizontal="center" vertical="center" textRotation="255"/>
      <protection/>
    </xf>
    <xf numFmtId="38" fontId="0" fillId="25" borderId="105" xfId="49" applyFont="1" applyFill="1" applyBorder="1" applyAlignment="1" applyProtection="1">
      <alignment horizontal="center" vertical="center" textRotation="255"/>
      <protection/>
    </xf>
    <xf numFmtId="38" fontId="0" fillId="25" borderId="106" xfId="49" applyFont="1" applyFill="1" applyBorder="1" applyAlignment="1" applyProtection="1">
      <alignment horizontal="center" vertical="center" textRotation="255"/>
      <protection/>
    </xf>
    <xf numFmtId="38" fontId="0" fillId="25" borderId="72" xfId="49" applyFill="1" applyBorder="1" applyAlignment="1" applyProtection="1">
      <alignment horizontal="center" vertical="center" textRotation="255"/>
      <protection/>
    </xf>
    <xf numFmtId="38" fontId="0" fillId="25" borderId="106" xfId="49" applyFill="1" applyBorder="1" applyAlignment="1" applyProtection="1">
      <alignment horizontal="center" vertical="center" textRotation="255"/>
      <protection/>
    </xf>
    <xf numFmtId="0" fontId="0" fillId="25" borderId="77" xfId="63" applyFill="1" applyBorder="1" applyAlignment="1" applyProtection="1">
      <alignment vertical="center"/>
      <protection/>
    </xf>
    <xf numFmtId="0" fontId="0" fillId="25" borderId="79" xfId="63" applyFill="1" applyBorder="1" applyAlignment="1" applyProtection="1">
      <alignment vertical="center"/>
      <protection/>
    </xf>
    <xf numFmtId="38" fontId="0" fillId="25" borderId="104" xfId="49" applyFill="1" applyBorder="1" applyAlignment="1" applyProtection="1">
      <alignment horizontal="center" vertical="center" textRotation="255"/>
      <protection/>
    </xf>
    <xf numFmtId="38" fontId="0" fillId="25" borderId="72" xfId="49" applyFill="1" applyBorder="1" applyAlignment="1" applyProtection="1">
      <alignment horizontal="center" vertical="center" textRotation="255" wrapText="1"/>
      <protection/>
    </xf>
    <xf numFmtId="38" fontId="0" fillId="25" borderId="105" xfId="49" applyFill="1" applyBorder="1" applyAlignment="1" applyProtection="1">
      <alignment horizontal="center" vertical="center" textRotation="255" wrapText="1"/>
      <protection/>
    </xf>
    <xf numFmtId="38" fontId="0" fillId="25" borderId="106" xfId="49" applyFill="1" applyBorder="1" applyAlignment="1" applyProtection="1">
      <alignment horizontal="center" vertical="center" textRotation="255" wrapText="1"/>
      <protection/>
    </xf>
    <xf numFmtId="38" fontId="24" fillId="25" borderId="102" xfId="51" applyFont="1" applyFill="1" applyBorder="1" applyAlignment="1" applyProtection="1">
      <alignment vertical="center"/>
      <protection/>
    </xf>
    <xf numFmtId="38" fontId="24" fillId="25" borderId="108" xfId="51" applyFont="1" applyFill="1" applyBorder="1" applyAlignment="1" applyProtection="1">
      <alignment vertical="center"/>
      <protection/>
    </xf>
    <xf numFmtId="38" fontId="24" fillId="25" borderId="109" xfId="51" applyFont="1" applyFill="1" applyBorder="1" applyAlignment="1" applyProtection="1">
      <alignment vertical="center"/>
      <protection/>
    </xf>
    <xf numFmtId="38" fontId="0" fillId="25" borderId="104" xfId="49" applyFont="1" applyFill="1" applyBorder="1" applyAlignment="1" applyProtection="1">
      <alignment horizontal="center" vertical="center" textRotation="255" wrapText="1"/>
      <protection/>
    </xf>
    <xf numFmtId="38" fontId="0" fillId="25" borderId="105" xfId="49" applyFont="1" applyFill="1" applyBorder="1" applyAlignment="1" applyProtection="1">
      <alignment horizontal="center" vertical="center" textRotation="255" wrapText="1"/>
      <protection/>
    </xf>
    <xf numFmtId="38" fontId="0" fillId="25" borderId="106" xfId="49" applyFont="1" applyFill="1" applyBorder="1" applyAlignment="1" applyProtection="1">
      <alignment horizontal="center" vertical="center" textRotation="255" wrapText="1"/>
      <protection/>
    </xf>
    <xf numFmtId="38" fontId="24" fillId="25" borderId="133" xfId="49" applyFont="1" applyFill="1" applyBorder="1" applyAlignment="1" applyProtection="1">
      <alignment horizontal="left" vertical="center"/>
      <protection/>
    </xf>
    <xf numFmtId="38" fontId="24" fillId="25" borderId="130" xfId="49" applyFont="1" applyFill="1" applyBorder="1" applyAlignment="1" applyProtection="1">
      <alignment horizontal="left" vertical="center"/>
      <protection/>
    </xf>
    <xf numFmtId="38" fontId="24" fillId="25" borderId="38" xfId="49" applyFont="1" applyFill="1" applyBorder="1" applyAlignment="1" applyProtection="1">
      <alignment horizontal="left" vertical="center"/>
      <protection/>
    </xf>
    <xf numFmtId="38" fontId="24" fillId="25" borderId="71" xfId="49" applyFont="1" applyFill="1" applyBorder="1" applyAlignment="1" applyProtection="1">
      <alignment horizontal="left" vertical="center"/>
      <protection/>
    </xf>
    <xf numFmtId="38" fontId="24" fillId="25" borderId="82" xfId="49" applyFont="1" applyFill="1" applyBorder="1" applyAlignment="1" applyProtection="1">
      <alignment horizontal="left" vertical="center"/>
      <protection/>
    </xf>
    <xf numFmtId="38" fontId="26" fillId="26" borderId="52" xfId="49" applyFont="1" applyFill="1" applyBorder="1" applyAlignment="1" applyProtection="1">
      <alignment vertical="center"/>
      <protection/>
    </xf>
    <xf numFmtId="38" fontId="24" fillId="25" borderId="70" xfId="49" applyFont="1" applyFill="1" applyBorder="1" applyAlignment="1" applyProtection="1">
      <alignment horizontal="left" vertical="center"/>
      <protection/>
    </xf>
    <xf numFmtId="0" fontId="46" fillId="0" borderId="136" xfId="62" applyFont="1" applyBorder="1" applyAlignment="1" applyProtection="1">
      <alignment horizontal="center" vertical="center" shrinkToFit="1"/>
      <protection/>
    </xf>
    <xf numFmtId="0" fontId="46" fillId="0" borderId="137" xfId="62" applyFont="1" applyBorder="1" applyAlignment="1" applyProtection="1">
      <alignment horizontal="center" vertical="center" shrinkToFit="1"/>
      <protection/>
    </xf>
    <xf numFmtId="0" fontId="46" fillId="0" borderId="138" xfId="62" applyFont="1" applyBorder="1" applyAlignment="1" applyProtection="1">
      <alignment horizontal="center" vertical="center" shrinkToFit="1"/>
      <protection/>
    </xf>
    <xf numFmtId="0" fontId="48" fillId="0" borderId="139" xfId="62" applyFont="1" applyBorder="1" applyAlignment="1" applyProtection="1">
      <alignment horizontal="center" vertical="center" shrinkToFit="1"/>
      <protection/>
    </xf>
    <xf numFmtId="0" fontId="48" fillId="0" borderId="32" xfId="62" applyFont="1" applyBorder="1" applyAlignment="1" applyProtection="1">
      <alignment horizontal="center" vertical="center" shrinkToFit="1"/>
      <protection/>
    </xf>
    <xf numFmtId="0" fontId="48" fillId="0" borderId="140" xfId="62" applyFont="1" applyBorder="1" applyAlignment="1" applyProtection="1">
      <alignment horizontal="center" vertical="center" shrinkToFit="1"/>
      <protection/>
    </xf>
    <xf numFmtId="0" fontId="50" fillId="0" borderId="32" xfId="62" applyFont="1" applyBorder="1" applyAlignment="1" applyProtection="1">
      <alignment horizontal="center" vertical="center" shrinkToFit="1"/>
      <protection/>
    </xf>
    <xf numFmtId="0" fontId="50" fillId="0" borderId="140" xfId="62" applyFont="1" applyBorder="1" applyAlignment="1" applyProtection="1">
      <alignment horizontal="center" vertical="center" shrinkToFit="1"/>
      <protection/>
    </xf>
    <xf numFmtId="0" fontId="51" fillId="0" borderId="141" xfId="62" applyFont="1" applyBorder="1" applyAlignment="1" applyProtection="1">
      <alignment vertical="center" shrinkToFit="1"/>
      <protection/>
    </xf>
    <xf numFmtId="0" fontId="51" fillId="0" borderId="127" xfId="62" applyFont="1" applyBorder="1" applyAlignment="1" applyProtection="1">
      <alignment vertical="center" shrinkToFit="1"/>
      <protection/>
    </xf>
    <xf numFmtId="38" fontId="49" fillId="0" borderId="20" xfId="49" applyFont="1" applyBorder="1" applyAlignment="1" applyProtection="1">
      <alignment horizontal="right" vertical="center" shrinkToFit="1"/>
      <protection/>
    </xf>
    <xf numFmtId="38" fontId="48" fillId="0" borderId="20" xfId="49" applyFont="1" applyBorder="1" applyAlignment="1" applyProtection="1">
      <alignment horizontal="right" vertical="center" shrinkToFit="1"/>
      <protection locked="0"/>
    </xf>
    <xf numFmtId="38" fontId="48" fillId="0" borderId="142" xfId="49" applyFont="1" applyBorder="1" applyAlignment="1" applyProtection="1">
      <alignment horizontal="right" vertical="center" shrinkToFit="1"/>
      <protection locked="0"/>
    </xf>
    <xf numFmtId="38" fontId="48" fillId="0" borderId="129" xfId="49" applyFont="1" applyBorder="1" applyAlignment="1" applyProtection="1">
      <alignment horizontal="right" vertical="center" shrinkToFit="1"/>
      <protection locked="0"/>
    </xf>
    <xf numFmtId="38" fontId="48" fillId="0" borderId="127" xfId="49" applyFont="1" applyBorder="1" applyAlignment="1" applyProtection="1">
      <alignment horizontal="right" vertical="center" shrinkToFit="1"/>
      <protection locked="0"/>
    </xf>
    <xf numFmtId="38" fontId="48" fillId="0" borderId="143" xfId="49" applyFont="1" applyBorder="1" applyAlignment="1" applyProtection="1">
      <alignment horizontal="right" vertical="center" shrinkToFit="1"/>
      <protection locked="0"/>
    </xf>
    <xf numFmtId="0" fontId="51" fillId="0" borderId="144" xfId="62" applyFont="1" applyBorder="1" applyAlignment="1" applyProtection="1">
      <alignment vertical="center" shrinkToFit="1"/>
      <protection/>
    </xf>
    <xf numFmtId="0" fontId="51" fillId="0" borderId="145" xfId="62" applyFont="1" applyBorder="1" applyAlignment="1" applyProtection="1">
      <alignment vertical="center" shrinkToFit="1"/>
      <protection/>
    </xf>
    <xf numFmtId="38" fontId="49" fillId="0" borderId="16" xfId="49" applyFont="1" applyBorder="1" applyAlignment="1" applyProtection="1">
      <alignment horizontal="right" vertical="center" shrinkToFit="1"/>
      <protection/>
    </xf>
    <xf numFmtId="38" fontId="48" fillId="0" borderId="146" xfId="49" applyFont="1" applyBorder="1" applyAlignment="1" applyProtection="1">
      <alignment horizontal="right" vertical="center" shrinkToFit="1"/>
      <protection locked="0"/>
    </xf>
    <xf numFmtId="38" fontId="48" fillId="0" borderId="145" xfId="49" applyFont="1" applyBorder="1" applyAlignment="1" applyProtection="1">
      <alignment horizontal="right" vertical="center" shrinkToFit="1"/>
      <protection locked="0"/>
    </xf>
    <xf numFmtId="38" fontId="48" fillId="0" borderId="147" xfId="49" applyFont="1" applyBorder="1" applyAlignment="1" applyProtection="1">
      <alignment horizontal="right" vertical="center" shrinkToFit="1"/>
      <protection locked="0"/>
    </xf>
    <xf numFmtId="0" fontId="51" fillId="0" borderId="148" xfId="62" applyFont="1" applyBorder="1" applyAlignment="1" applyProtection="1">
      <alignment vertical="center" shrinkToFit="1"/>
      <protection/>
    </xf>
    <xf numFmtId="0" fontId="51" fillId="0" borderId="149" xfId="62" applyFont="1" applyBorder="1" applyAlignment="1" applyProtection="1">
      <alignment vertical="center" shrinkToFit="1"/>
      <protection/>
    </xf>
    <xf numFmtId="38" fontId="49" fillId="0" borderId="24" xfId="49" applyFont="1" applyBorder="1" applyAlignment="1" applyProtection="1">
      <alignment horizontal="right" vertical="center" shrinkToFit="1"/>
      <protection/>
    </xf>
    <xf numFmtId="38" fontId="48" fillId="0" borderId="150" xfId="49" applyFont="1" applyBorder="1" applyAlignment="1" applyProtection="1">
      <alignment horizontal="right" vertical="center" shrinkToFit="1"/>
      <protection locked="0"/>
    </xf>
    <xf numFmtId="38" fontId="48" fillId="0" borderId="149" xfId="49" applyFont="1" applyBorder="1" applyAlignment="1" applyProtection="1">
      <alignment horizontal="right" vertical="center" shrinkToFit="1"/>
      <protection locked="0"/>
    </xf>
    <xf numFmtId="38" fontId="48" fillId="0" borderId="151" xfId="49" applyFont="1" applyBorder="1" applyAlignment="1" applyProtection="1">
      <alignment horizontal="right" vertical="center" shrinkToFit="1"/>
      <protection locked="0"/>
    </xf>
    <xf numFmtId="0" fontId="51" fillId="0" borderId="152" xfId="62" applyFont="1" applyBorder="1" applyAlignment="1" applyProtection="1">
      <alignment vertical="center" shrinkToFit="1"/>
      <protection/>
    </xf>
    <xf numFmtId="0" fontId="51" fillId="0" borderId="93" xfId="62" applyFont="1" applyBorder="1" applyAlignment="1" applyProtection="1">
      <alignment vertical="center" shrinkToFit="1"/>
      <protection/>
    </xf>
    <xf numFmtId="38" fontId="49" fillId="0" borderId="129" xfId="49" applyFont="1" applyBorder="1" applyAlignment="1" applyProtection="1">
      <alignment vertical="center" shrinkToFit="1"/>
      <protection/>
    </xf>
    <xf numFmtId="38" fontId="49" fillId="0" borderId="127" xfId="49" applyFont="1" applyBorder="1" applyAlignment="1" applyProtection="1">
      <alignment vertical="center" shrinkToFit="1"/>
      <protection/>
    </xf>
    <xf numFmtId="38" fontId="49" fillId="0" borderId="19" xfId="49" applyFont="1" applyBorder="1" applyAlignment="1" applyProtection="1">
      <alignment vertical="center" shrinkToFit="1"/>
      <protection/>
    </xf>
    <xf numFmtId="0" fontId="51" fillId="0" borderId="152" xfId="62" applyFont="1" applyBorder="1" applyAlignment="1" applyProtection="1">
      <alignment horizontal="left" vertical="center" shrinkToFit="1"/>
      <protection/>
    </xf>
    <xf numFmtId="0" fontId="51" fillId="0" borderId="93" xfId="62" applyFont="1" applyBorder="1" applyAlignment="1" applyProtection="1">
      <alignment horizontal="left" vertical="center" shrinkToFit="1"/>
      <protection/>
    </xf>
    <xf numFmtId="0" fontId="51" fillId="0" borderId="35" xfId="62" applyFont="1" applyBorder="1" applyAlignment="1" applyProtection="1">
      <alignment horizontal="left" vertical="center" shrinkToFit="1"/>
      <protection/>
    </xf>
    <xf numFmtId="38" fontId="49" fillId="0" borderId="150" xfId="49" applyFont="1" applyBorder="1" applyAlignment="1" applyProtection="1">
      <alignment horizontal="right" vertical="center" shrinkToFit="1"/>
      <protection/>
    </xf>
    <xf numFmtId="38" fontId="49" fillId="0" borderId="149" xfId="49" applyFont="1" applyBorder="1" applyAlignment="1" applyProtection="1">
      <alignment horizontal="right" vertical="center" shrinkToFit="1"/>
      <protection/>
    </xf>
    <xf numFmtId="38" fontId="49" fillId="0" borderId="23" xfId="49" applyFont="1" applyBorder="1" applyAlignment="1" applyProtection="1">
      <alignment horizontal="right" vertical="center" shrinkToFit="1"/>
      <protection/>
    </xf>
    <xf numFmtId="38" fontId="48" fillId="0" borderId="96" xfId="49" applyFont="1" applyBorder="1" applyAlignment="1" applyProtection="1">
      <alignment horizontal="right" vertical="center" shrinkToFit="1"/>
      <protection/>
    </xf>
    <xf numFmtId="38" fontId="48" fillId="0" borderId="93" xfId="49" applyFont="1" applyBorder="1" applyAlignment="1" applyProtection="1">
      <alignment horizontal="right" vertical="center" shrinkToFit="1"/>
      <protection/>
    </xf>
    <xf numFmtId="38" fontId="48" fillId="0" borderId="153" xfId="49" applyFont="1" applyBorder="1" applyAlignment="1" applyProtection="1">
      <alignment horizontal="right" vertical="center" shrinkToFit="1"/>
      <protection/>
    </xf>
    <xf numFmtId="0" fontId="47" fillId="23" borderId="154" xfId="62" applyFont="1" applyFill="1" applyBorder="1" applyAlignment="1" applyProtection="1">
      <alignment horizontal="left" vertical="center" shrinkToFit="1"/>
      <protection/>
    </xf>
    <xf numFmtId="0" fontId="47" fillId="23" borderId="155" xfId="62" applyFont="1" applyFill="1" applyBorder="1" applyAlignment="1" applyProtection="1">
      <alignment horizontal="left" vertical="center" shrinkToFit="1"/>
      <protection/>
    </xf>
    <xf numFmtId="0" fontId="47" fillId="23" borderId="156" xfId="62" applyFont="1" applyFill="1" applyBorder="1" applyAlignment="1" applyProtection="1">
      <alignment horizontal="left" vertical="center" shrinkToFit="1"/>
      <protection/>
    </xf>
    <xf numFmtId="38" fontId="48" fillId="23" borderId="156" xfId="62" applyNumberFormat="1" applyFont="1" applyFill="1" applyBorder="1" applyAlignment="1" applyProtection="1">
      <alignment horizontal="right" vertical="center" shrinkToFit="1"/>
      <protection/>
    </xf>
    <xf numFmtId="0" fontId="48" fillId="23" borderId="157" xfId="62" applyFont="1" applyFill="1" applyBorder="1" applyAlignment="1" applyProtection="1">
      <alignment horizontal="right" vertical="center" shrinkToFit="1"/>
      <protection/>
    </xf>
    <xf numFmtId="38" fontId="48" fillId="0" borderId="158" xfId="49" applyFont="1" applyBorder="1" applyAlignment="1" applyProtection="1">
      <alignment horizontal="right" vertical="center" shrinkToFit="1"/>
      <protection/>
    </xf>
    <xf numFmtId="38" fontId="48" fillId="0" borderId="155" xfId="49" applyFont="1" applyBorder="1" applyAlignment="1" applyProtection="1">
      <alignment horizontal="right" vertical="center" shrinkToFit="1"/>
      <protection/>
    </xf>
    <xf numFmtId="38" fontId="48" fillId="0" borderId="159" xfId="49" applyFont="1" applyBorder="1" applyAlignment="1" applyProtection="1">
      <alignment horizontal="right" vertical="center" shrinkToFit="1"/>
      <protection/>
    </xf>
    <xf numFmtId="0" fontId="51" fillId="23" borderId="160" xfId="62" applyFont="1" applyFill="1" applyBorder="1" applyAlignment="1" applyProtection="1">
      <alignment horizontal="left" vertical="center" shrinkToFit="1"/>
      <protection/>
    </xf>
    <xf numFmtId="0" fontId="51" fillId="23" borderId="120" xfId="62" applyFont="1" applyFill="1" applyBorder="1" applyAlignment="1" applyProtection="1">
      <alignment horizontal="left" vertical="center" shrinkToFit="1"/>
      <protection/>
    </xf>
    <xf numFmtId="38" fontId="48" fillId="23" borderId="121" xfId="49" applyFont="1" applyFill="1" applyBorder="1" applyAlignment="1" applyProtection="1">
      <alignment horizontal="right" vertical="center" shrinkToFit="1"/>
      <protection/>
    </xf>
    <xf numFmtId="38" fontId="48" fillId="23" borderId="122" xfId="49" applyFont="1" applyFill="1" applyBorder="1" applyAlignment="1" applyProtection="1">
      <alignment horizontal="right" vertical="center" shrinkToFit="1"/>
      <protection/>
    </xf>
    <xf numFmtId="38" fontId="48" fillId="23" borderId="54" xfId="49" applyFont="1" applyFill="1" applyBorder="1" applyAlignment="1" applyProtection="1">
      <alignment horizontal="right" vertical="center" shrinkToFit="1"/>
      <protection/>
    </xf>
    <xf numFmtId="38" fontId="48" fillId="0" borderId="121" xfId="49" applyFont="1" applyBorder="1" applyAlignment="1" applyProtection="1">
      <alignment horizontal="right" vertical="center" shrinkToFit="1"/>
      <protection/>
    </xf>
    <xf numFmtId="38" fontId="48" fillId="0" borderId="122" xfId="49" applyFont="1" applyBorder="1" applyAlignment="1" applyProtection="1">
      <alignment horizontal="right" vertical="center" shrinkToFit="1"/>
      <protection/>
    </xf>
    <xf numFmtId="38" fontId="48" fillId="0" borderId="161" xfId="49" applyFont="1" applyBorder="1" applyAlignment="1" applyProtection="1">
      <alignment horizontal="right" vertical="center" shrinkToFit="1"/>
      <protection/>
    </xf>
    <xf numFmtId="0" fontId="51" fillId="0" borderId="162" xfId="62" applyFont="1" applyBorder="1" applyAlignment="1" applyProtection="1">
      <alignment vertical="center" shrinkToFit="1"/>
      <protection/>
    </xf>
    <xf numFmtId="0" fontId="51" fillId="0" borderId="163" xfId="62" applyFont="1" applyBorder="1" applyAlignment="1" applyProtection="1">
      <alignment vertical="center" shrinkToFit="1"/>
      <protection/>
    </xf>
    <xf numFmtId="38" fontId="48" fillId="0" borderId="129" xfId="49" applyFont="1" applyBorder="1" applyAlignment="1" applyProtection="1">
      <alignment horizontal="right" vertical="center" shrinkToFit="1"/>
      <protection/>
    </xf>
    <xf numFmtId="38" fontId="48" fillId="0" borderId="127" xfId="49" applyFont="1" applyBorder="1" applyAlignment="1" applyProtection="1">
      <alignment horizontal="right" vertical="center" shrinkToFit="1"/>
      <protection/>
    </xf>
    <xf numFmtId="38" fontId="48" fillId="0" borderId="143" xfId="49" applyFont="1" applyBorder="1" applyAlignment="1" applyProtection="1">
      <alignment horizontal="right" vertical="center" shrinkToFit="1"/>
      <protection/>
    </xf>
    <xf numFmtId="38" fontId="49" fillId="0" borderId="129" xfId="49" applyFont="1" applyBorder="1" applyAlignment="1" applyProtection="1">
      <alignment horizontal="right" vertical="center" shrinkToFit="1"/>
      <protection/>
    </xf>
    <xf numFmtId="38" fontId="49" fillId="0" borderId="127" xfId="49" applyFont="1" applyBorder="1" applyAlignment="1" applyProtection="1">
      <alignment horizontal="right" vertical="center" shrinkToFit="1"/>
      <protection/>
    </xf>
    <xf numFmtId="38" fontId="49" fillId="0" borderId="19" xfId="49" applyFont="1" applyBorder="1" applyAlignment="1" applyProtection="1">
      <alignment horizontal="right" vertical="center" shrinkToFit="1"/>
      <protection/>
    </xf>
    <xf numFmtId="38" fontId="48" fillId="0" borderId="150" xfId="49" applyFont="1" applyBorder="1" applyAlignment="1" applyProtection="1">
      <alignment horizontal="right" vertical="center" shrinkToFit="1"/>
      <protection/>
    </xf>
    <xf numFmtId="38" fontId="48" fillId="0" borderId="149" xfId="49" applyFont="1" applyBorder="1" applyAlignment="1" applyProtection="1">
      <alignment horizontal="right" vertical="center" shrinkToFit="1"/>
      <protection/>
    </xf>
    <xf numFmtId="38" fontId="48" fillId="0" borderId="151" xfId="49" applyFont="1" applyBorder="1" applyAlignment="1" applyProtection="1">
      <alignment horizontal="right" vertical="center" shrinkToFit="1"/>
      <protection/>
    </xf>
    <xf numFmtId="38" fontId="49" fillId="0" borderId="36" xfId="49" applyFont="1" applyBorder="1" applyAlignment="1" applyProtection="1">
      <alignment horizontal="right" vertical="center" shrinkToFit="1"/>
      <protection/>
    </xf>
    <xf numFmtId="38" fontId="48" fillId="0" borderId="96" xfId="49" applyFont="1" applyBorder="1" applyAlignment="1" applyProtection="1">
      <alignment horizontal="right" vertical="center" shrinkToFit="1"/>
      <protection locked="0"/>
    </xf>
    <xf numFmtId="38" fontId="48" fillId="0" borderId="93" xfId="49" applyFont="1" applyBorder="1" applyAlignment="1" applyProtection="1">
      <alignment horizontal="right" vertical="center" shrinkToFit="1"/>
      <protection locked="0"/>
    </xf>
    <xf numFmtId="38" fontId="48" fillId="0" borderId="153" xfId="49" applyFont="1" applyBorder="1" applyAlignment="1" applyProtection="1">
      <alignment horizontal="right" vertical="center" shrinkToFit="1"/>
      <protection locked="0"/>
    </xf>
    <xf numFmtId="0" fontId="51" fillId="23" borderId="164" xfId="62" applyFont="1" applyFill="1" applyBorder="1" applyAlignment="1" applyProtection="1">
      <alignment horizontal="left" vertical="center" shrinkToFit="1"/>
      <protection/>
    </xf>
    <xf numFmtId="0" fontId="51" fillId="23" borderId="122" xfId="62" applyFont="1" applyFill="1" applyBorder="1" applyAlignment="1" applyProtection="1">
      <alignment horizontal="left" vertical="center" shrinkToFit="1"/>
      <protection/>
    </xf>
    <xf numFmtId="0" fontId="51" fillId="23" borderId="54" xfId="62" applyFont="1" applyFill="1" applyBorder="1" applyAlignment="1" applyProtection="1">
      <alignment horizontal="left" vertical="center" shrinkToFit="1"/>
      <protection/>
    </xf>
    <xf numFmtId="38" fontId="48" fillId="23" borderId="120" xfId="49" applyFont="1" applyFill="1" applyBorder="1" applyAlignment="1" applyProtection="1">
      <alignment horizontal="right" vertical="center" shrinkToFit="1"/>
      <protection/>
    </xf>
    <xf numFmtId="38" fontId="48" fillId="0" borderId="16" xfId="49" applyFont="1" applyBorder="1" applyAlignment="1" applyProtection="1">
      <alignment horizontal="right" vertical="center" shrinkToFit="1"/>
      <protection locked="0"/>
    </xf>
    <xf numFmtId="38" fontId="48" fillId="0" borderId="165" xfId="49" applyFont="1" applyBorder="1" applyAlignment="1" applyProtection="1">
      <alignment horizontal="right" vertical="center" shrinkToFit="1"/>
      <protection locked="0"/>
    </xf>
    <xf numFmtId="0" fontId="51" fillId="0" borderId="148" xfId="62" applyFont="1" applyBorder="1" applyAlignment="1" applyProtection="1">
      <alignment horizontal="left" vertical="center" shrinkToFit="1"/>
      <protection/>
    </xf>
    <xf numFmtId="0" fontId="51" fillId="0" borderId="149" xfId="62" applyFont="1" applyBorder="1" applyAlignment="1" applyProtection="1">
      <alignment horizontal="left" vertical="center" shrinkToFit="1"/>
      <protection/>
    </xf>
    <xf numFmtId="0" fontId="51" fillId="0" borderId="23" xfId="62" applyFont="1" applyBorder="1" applyAlignment="1" applyProtection="1">
      <alignment horizontal="left" vertical="center" shrinkToFit="1"/>
      <protection/>
    </xf>
    <xf numFmtId="38" fontId="49" fillId="0" borderId="96" xfId="49" applyFont="1" applyBorder="1" applyAlignment="1" applyProtection="1">
      <alignment horizontal="right" vertical="center" shrinkToFit="1"/>
      <protection/>
    </xf>
    <xf numFmtId="38" fontId="49" fillId="0" borderId="93" xfId="49" applyFont="1" applyBorder="1" applyAlignment="1" applyProtection="1">
      <alignment horizontal="right" vertical="center" shrinkToFit="1"/>
      <protection/>
    </xf>
    <xf numFmtId="38" fontId="49" fillId="0" borderId="35" xfId="49" applyFont="1" applyBorder="1" applyAlignment="1" applyProtection="1">
      <alignment horizontal="right" vertical="center" shrinkToFit="1"/>
      <protection/>
    </xf>
    <xf numFmtId="38" fontId="48" fillId="0" borderId="73" xfId="49" applyFont="1" applyBorder="1" applyAlignment="1" applyProtection="1">
      <alignment horizontal="right" vertical="center" shrinkToFit="1"/>
      <protection/>
    </xf>
    <xf numFmtId="38" fontId="48" fillId="0" borderId="0" xfId="49" applyFont="1" applyBorder="1" applyAlignment="1" applyProtection="1">
      <alignment horizontal="right" vertical="center" shrinkToFit="1"/>
      <protection/>
    </xf>
    <xf numFmtId="38" fontId="48" fillId="0" borderId="166" xfId="49" applyFont="1" applyBorder="1" applyAlignment="1" applyProtection="1">
      <alignment horizontal="right" vertical="center" shrinkToFit="1"/>
      <protection/>
    </xf>
    <xf numFmtId="38" fontId="48" fillId="0" borderId="36" xfId="49" applyFont="1" applyBorder="1" applyAlignment="1" applyProtection="1">
      <alignment horizontal="right" vertical="center" shrinkToFit="1"/>
      <protection locked="0"/>
    </xf>
    <xf numFmtId="38" fontId="48" fillId="0" borderId="167" xfId="49" applyFont="1" applyBorder="1" applyAlignment="1" applyProtection="1">
      <alignment horizontal="right" vertical="center" shrinkToFit="1"/>
      <protection locked="0"/>
    </xf>
    <xf numFmtId="38" fontId="48" fillId="23" borderId="54" xfId="62" applyNumberFormat="1" applyFont="1" applyFill="1" applyBorder="1" applyAlignment="1" applyProtection="1">
      <alignment horizontal="right" vertical="center" shrinkToFit="1"/>
      <protection/>
    </xf>
    <xf numFmtId="0" fontId="48" fillId="23" borderId="120" xfId="62" applyFont="1" applyFill="1" applyBorder="1" applyAlignment="1" applyProtection="1">
      <alignment horizontal="right" vertical="center" shrinkToFit="1"/>
      <protection/>
    </xf>
    <xf numFmtId="0" fontId="47" fillId="23" borderId="164" xfId="62" applyFont="1" applyFill="1" applyBorder="1" applyAlignment="1" applyProtection="1">
      <alignment horizontal="left" vertical="center" shrinkToFit="1"/>
      <protection/>
    </xf>
    <xf numFmtId="0" fontId="47" fillId="23" borderId="122" xfId="62" applyFont="1" applyFill="1" applyBorder="1" applyAlignment="1" applyProtection="1">
      <alignment horizontal="left" vertical="center" shrinkToFit="1"/>
      <protection/>
    </xf>
    <xf numFmtId="0" fontId="47" fillId="23" borderId="54" xfId="62" applyFont="1" applyFill="1" applyBorder="1" applyAlignment="1" applyProtection="1">
      <alignment horizontal="left" vertical="center" shrinkToFit="1"/>
      <protection/>
    </xf>
    <xf numFmtId="38" fontId="48" fillId="0" borderId="129" xfId="49" applyFont="1" applyBorder="1" applyAlignment="1" applyProtection="1">
      <alignment vertical="center" shrinkToFit="1"/>
      <protection locked="0"/>
    </xf>
    <xf numFmtId="38" fontId="48" fillId="0" borderId="127" xfId="49" applyFont="1" applyBorder="1" applyAlignment="1" applyProtection="1">
      <alignment vertical="center" shrinkToFit="1"/>
      <protection locked="0"/>
    </xf>
    <xf numFmtId="38" fontId="48" fillId="0" borderId="143" xfId="49" applyFont="1" applyBorder="1" applyAlignment="1" applyProtection="1">
      <alignment vertical="center" shrinkToFit="1"/>
      <protection locked="0"/>
    </xf>
    <xf numFmtId="0" fontId="51" fillId="0" borderId="23" xfId="62" applyFont="1" applyBorder="1" applyAlignment="1" applyProtection="1">
      <alignment horizontal="right" vertical="center" shrinkToFit="1"/>
      <protection/>
    </xf>
    <xf numFmtId="0" fontId="51" fillId="0" borderId="15" xfId="62" applyFont="1" applyBorder="1" applyAlignment="1" applyProtection="1">
      <alignment horizontal="right" vertical="center" shrinkToFit="1"/>
      <protection/>
    </xf>
    <xf numFmtId="38" fontId="49" fillId="0" borderId="146" xfId="49" applyFont="1" applyBorder="1" applyAlignment="1" applyProtection="1">
      <alignment horizontal="right" vertical="center" shrinkToFit="1"/>
      <protection/>
    </xf>
    <xf numFmtId="38" fontId="49" fillId="0" borderId="145" xfId="49" applyFont="1" applyBorder="1" applyAlignment="1" applyProtection="1">
      <alignment horizontal="right" vertical="center" shrinkToFit="1"/>
      <protection/>
    </xf>
    <xf numFmtId="38" fontId="49" fillId="0" borderId="15" xfId="49" applyFont="1" applyBorder="1" applyAlignment="1" applyProtection="1">
      <alignment horizontal="right" vertical="center" shrinkToFit="1"/>
      <protection/>
    </xf>
    <xf numFmtId="38" fontId="49" fillId="0" borderId="150" xfId="49" applyFont="1" applyBorder="1" applyAlignment="1" applyProtection="1">
      <alignment vertical="center" shrinkToFit="1"/>
      <protection/>
    </xf>
    <xf numFmtId="38" fontId="49" fillId="0" borderId="149" xfId="49" applyFont="1" applyBorder="1" applyAlignment="1" applyProtection="1">
      <alignment vertical="center" shrinkToFit="1"/>
      <protection/>
    </xf>
    <xf numFmtId="38" fontId="49" fillId="0" borderId="23" xfId="49" applyFont="1" applyBorder="1" applyAlignment="1" applyProtection="1">
      <alignment vertical="center" shrinkToFit="1"/>
      <protection/>
    </xf>
    <xf numFmtId="38" fontId="49" fillId="0" borderId="146" xfId="49" applyFont="1" applyBorder="1" applyAlignment="1" applyProtection="1">
      <alignment vertical="center" shrinkToFit="1"/>
      <protection/>
    </xf>
    <xf numFmtId="38" fontId="49" fillId="0" borderId="145" xfId="49" applyFont="1" applyBorder="1" applyAlignment="1" applyProtection="1">
      <alignment vertical="center" shrinkToFit="1"/>
      <protection/>
    </xf>
    <xf numFmtId="38" fontId="49" fillId="0" borderId="15" xfId="49" applyFont="1" applyBorder="1" applyAlignment="1" applyProtection="1">
      <alignment vertical="center" shrinkToFit="1"/>
      <protection/>
    </xf>
    <xf numFmtId="38" fontId="48" fillId="0" borderId="150" xfId="49" applyFont="1" applyBorder="1" applyAlignment="1" applyProtection="1">
      <alignment vertical="center" shrinkToFit="1"/>
      <protection locked="0"/>
    </xf>
    <xf numFmtId="38" fontId="48" fillId="0" borderId="149" xfId="49" applyFont="1" applyBorder="1" applyAlignment="1" applyProtection="1">
      <alignment vertical="center" shrinkToFit="1"/>
      <protection locked="0"/>
    </xf>
    <xf numFmtId="38" fontId="48" fillId="0" borderId="151" xfId="49" applyFont="1" applyBorder="1" applyAlignment="1" applyProtection="1">
      <alignment vertical="center" shrinkToFit="1"/>
      <protection locked="0"/>
    </xf>
    <xf numFmtId="38" fontId="48" fillId="0" borderId="146" xfId="49" applyFont="1" applyBorder="1" applyAlignment="1" applyProtection="1">
      <alignment vertical="center" shrinkToFit="1"/>
      <protection locked="0"/>
    </xf>
    <xf numFmtId="38" fontId="48" fillId="0" borderId="145" xfId="49" applyFont="1" applyBorder="1" applyAlignment="1" applyProtection="1">
      <alignment vertical="center" shrinkToFit="1"/>
      <protection locked="0"/>
    </xf>
    <xf numFmtId="38" fontId="48" fillId="0" borderId="147" xfId="49" applyFont="1" applyBorder="1" applyAlignment="1" applyProtection="1">
      <alignment vertical="center" shrinkToFit="1"/>
      <protection locked="0"/>
    </xf>
    <xf numFmtId="38" fontId="48" fillId="0" borderId="146" xfId="49" applyFont="1" applyBorder="1" applyAlignment="1" applyProtection="1">
      <alignment horizontal="right" vertical="center" shrinkToFit="1"/>
      <protection/>
    </xf>
    <xf numFmtId="38" fontId="48" fillId="0" borderId="145" xfId="49" applyFont="1" applyBorder="1" applyAlignment="1" applyProtection="1">
      <alignment horizontal="right" vertical="center" shrinkToFit="1"/>
      <protection/>
    </xf>
    <xf numFmtId="38" fontId="48" fillId="0" borderId="147" xfId="49" applyFont="1" applyBorder="1" applyAlignment="1" applyProtection="1">
      <alignment horizontal="right" vertical="center" shrinkToFit="1"/>
      <protection/>
    </xf>
    <xf numFmtId="38" fontId="49" fillId="0" borderId="168" xfId="49" applyFont="1" applyBorder="1" applyAlignment="1" applyProtection="1">
      <alignment horizontal="right" vertical="center" shrinkToFit="1"/>
      <protection/>
    </xf>
    <xf numFmtId="38" fontId="49" fillId="0" borderId="163" xfId="49" applyFont="1" applyBorder="1" applyAlignment="1" applyProtection="1">
      <alignment horizontal="right" vertical="center" shrinkToFit="1"/>
      <protection/>
    </xf>
    <xf numFmtId="38" fontId="49" fillId="0" borderId="31" xfId="49" applyFont="1" applyBorder="1" applyAlignment="1" applyProtection="1">
      <alignment horizontal="right" vertical="center" shrinkToFit="1"/>
      <protection/>
    </xf>
    <xf numFmtId="38" fontId="48" fillId="0" borderId="168" xfId="49" applyFont="1" applyFill="1" applyBorder="1" applyAlignment="1" applyProtection="1">
      <alignment horizontal="right" vertical="center" shrinkToFit="1"/>
      <protection locked="0"/>
    </xf>
    <xf numFmtId="38" fontId="48" fillId="0" borderId="163" xfId="49" applyFont="1" applyFill="1" applyBorder="1" applyAlignment="1" applyProtection="1">
      <alignment horizontal="right" vertical="center" shrinkToFit="1"/>
      <protection locked="0"/>
    </xf>
    <xf numFmtId="38" fontId="48" fillId="0" borderId="169" xfId="49" applyFont="1" applyFill="1" applyBorder="1" applyAlignment="1" applyProtection="1">
      <alignment horizontal="right" vertical="center" shrinkToFit="1"/>
      <protection locked="0"/>
    </xf>
    <xf numFmtId="38" fontId="51" fillId="0" borderId="162" xfId="62" applyNumberFormat="1" applyFont="1" applyBorder="1" applyAlignment="1" applyProtection="1">
      <alignment vertical="center" shrinkToFit="1"/>
      <protection/>
    </xf>
    <xf numFmtId="38" fontId="51" fillId="0" borderId="163" xfId="62" applyNumberFormat="1" applyFont="1" applyBorder="1" applyAlignment="1" applyProtection="1">
      <alignment vertical="center" shrinkToFit="1"/>
      <protection/>
    </xf>
    <xf numFmtId="38" fontId="49" fillId="0" borderId="168" xfId="62" applyNumberFormat="1" applyFont="1" applyBorder="1" applyAlignment="1" applyProtection="1">
      <alignment horizontal="right" vertical="center" shrinkToFit="1"/>
      <protection/>
    </xf>
    <xf numFmtId="38" fontId="49" fillId="0" borderId="163" xfId="62" applyNumberFormat="1" applyFont="1" applyBorder="1" applyAlignment="1" applyProtection="1">
      <alignment horizontal="right" vertical="center" shrinkToFit="1"/>
      <protection/>
    </xf>
    <xf numFmtId="38" fontId="49" fillId="0" borderId="31" xfId="62" applyNumberFormat="1" applyFont="1" applyBorder="1" applyAlignment="1" applyProtection="1">
      <alignment horizontal="right" vertical="center" shrinkToFit="1"/>
      <protection/>
    </xf>
    <xf numFmtId="38" fontId="48" fillId="0" borderId="168" xfId="49" applyFont="1" applyBorder="1" applyAlignment="1" applyProtection="1">
      <alignment horizontal="right" vertical="center" shrinkToFit="1"/>
      <protection locked="0"/>
    </xf>
    <xf numFmtId="38" fontId="48" fillId="0" borderId="163" xfId="49" applyFont="1" applyBorder="1" applyAlignment="1" applyProtection="1">
      <alignment horizontal="right" vertical="center" shrinkToFit="1"/>
      <protection locked="0"/>
    </xf>
    <xf numFmtId="38" fontId="48" fillId="0" borderId="169" xfId="49" applyFont="1" applyBorder="1" applyAlignment="1" applyProtection="1">
      <alignment horizontal="right" vertical="center" shrinkToFit="1"/>
      <protection locked="0"/>
    </xf>
    <xf numFmtId="38" fontId="51" fillId="0" borderId="141" xfId="62" applyNumberFormat="1" applyFont="1" applyBorder="1" applyAlignment="1" applyProtection="1">
      <alignment vertical="center" shrinkToFit="1"/>
      <protection/>
    </xf>
    <xf numFmtId="38" fontId="51" fillId="0" borderId="127" xfId="62" applyNumberFormat="1" applyFont="1" applyBorder="1" applyAlignment="1" applyProtection="1">
      <alignment vertical="center" shrinkToFit="1"/>
      <protection/>
    </xf>
    <xf numFmtId="38" fontId="49" fillId="0" borderId="129" xfId="62" applyNumberFormat="1" applyFont="1" applyBorder="1" applyAlignment="1" applyProtection="1">
      <alignment horizontal="right" vertical="center" shrinkToFit="1"/>
      <protection/>
    </xf>
    <xf numFmtId="38" fontId="49" fillId="0" borderId="127" xfId="62" applyNumberFormat="1" applyFont="1" applyBorder="1" applyAlignment="1" applyProtection="1">
      <alignment horizontal="right" vertical="center" shrinkToFit="1"/>
      <protection/>
    </xf>
    <xf numFmtId="38" fontId="49" fillId="0" borderId="19" xfId="62" applyNumberFormat="1" applyFont="1" applyBorder="1" applyAlignment="1" applyProtection="1">
      <alignment horizontal="right" vertical="center" shrinkToFit="1"/>
      <protection/>
    </xf>
    <xf numFmtId="0" fontId="51" fillId="0" borderId="154" xfId="62" applyFont="1" applyBorder="1" applyAlignment="1" applyProtection="1">
      <alignment horizontal="left" vertical="center" shrinkToFit="1"/>
      <protection/>
    </xf>
    <xf numFmtId="0" fontId="51" fillId="0" borderId="155" xfId="62" applyFont="1" applyBorder="1" applyAlignment="1" applyProtection="1">
      <alignment horizontal="left" vertical="center" shrinkToFit="1"/>
      <protection/>
    </xf>
    <xf numFmtId="0" fontId="51" fillId="0" borderId="156" xfId="62" applyFont="1" applyBorder="1" applyAlignment="1" applyProtection="1">
      <alignment horizontal="left" vertical="center" shrinkToFit="1"/>
      <protection/>
    </xf>
    <xf numFmtId="38" fontId="48" fillId="0" borderId="157" xfId="62" applyNumberFormat="1" applyFont="1" applyBorder="1" applyAlignment="1" applyProtection="1">
      <alignment horizontal="right" vertical="center" shrinkToFit="1"/>
      <protection/>
    </xf>
    <xf numFmtId="0" fontId="48" fillId="0" borderId="157" xfId="62" applyFont="1" applyBorder="1" applyAlignment="1" applyProtection="1">
      <alignment horizontal="right" vertical="center" shrinkToFit="1"/>
      <protection/>
    </xf>
    <xf numFmtId="0" fontId="48" fillId="0" borderId="170" xfId="62" applyFont="1" applyBorder="1" applyAlignment="1" applyProtection="1">
      <alignment horizontal="right" vertical="center" shrinkToFit="1"/>
      <protection/>
    </xf>
    <xf numFmtId="38" fontId="48" fillId="0" borderId="24" xfId="49" applyFont="1" applyBorder="1" applyAlignment="1" applyProtection="1">
      <alignment horizontal="right" vertical="center" shrinkToFit="1"/>
      <protection locked="0"/>
    </xf>
    <xf numFmtId="38" fontId="48" fillId="0" borderId="171" xfId="49" applyFont="1" applyBorder="1" applyAlignment="1" applyProtection="1">
      <alignment horizontal="right" vertical="center" shrinkToFit="1"/>
      <protection locked="0"/>
    </xf>
    <xf numFmtId="0" fontId="51" fillId="0" borderId="172" xfId="62" applyFont="1" applyBorder="1" applyAlignment="1" applyProtection="1">
      <alignment horizontal="left" vertical="center" shrinkToFit="1"/>
      <protection/>
    </xf>
    <xf numFmtId="0" fontId="51" fillId="0" borderId="20" xfId="62" applyFont="1" applyBorder="1" applyAlignment="1" applyProtection="1">
      <alignment horizontal="left" vertical="center" shrinkToFit="1"/>
      <protection/>
    </xf>
    <xf numFmtId="38" fontId="26" fillId="0" borderId="0" xfId="49" applyFont="1" applyBorder="1" applyAlignment="1" applyProtection="1" quotePrefix="1">
      <alignment horizontal="right" vertical="center" shrinkToFit="1"/>
      <protection/>
    </xf>
    <xf numFmtId="38" fontId="26" fillId="0" borderId="0" xfId="49" applyFont="1" applyBorder="1" applyAlignment="1" applyProtection="1">
      <alignment horizontal="right" vertical="center" shrinkToFit="1"/>
      <protection/>
    </xf>
    <xf numFmtId="0" fontId="47" fillId="23" borderId="162" xfId="62" applyFont="1" applyFill="1" applyBorder="1" applyAlignment="1" applyProtection="1">
      <alignment horizontal="left" vertical="center" shrinkToFit="1"/>
      <protection/>
    </xf>
    <xf numFmtId="0" fontId="47" fillId="23" borderId="163" xfId="62" applyFont="1" applyFill="1" applyBorder="1" applyAlignment="1" applyProtection="1">
      <alignment horizontal="left" vertical="center" shrinkToFit="1"/>
      <protection/>
    </xf>
    <xf numFmtId="0" fontId="47" fillId="23" borderId="31" xfId="62" applyFont="1" applyFill="1" applyBorder="1" applyAlignment="1" applyProtection="1">
      <alignment horizontal="left" vertical="center" shrinkToFit="1"/>
      <protection/>
    </xf>
    <xf numFmtId="38" fontId="48" fillId="23" borderId="168" xfId="62" applyNumberFormat="1" applyFont="1" applyFill="1" applyBorder="1" applyAlignment="1" applyProtection="1">
      <alignment horizontal="right" vertical="center" shrinkToFit="1"/>
      <protection/>
    </xf>
    <xf numFmtId="38" fontId="48" fillId="23" borderId="163" xfId="62" applyNumberFormat="1" applyFont="1" applyFill="1" applyBorder="1" applyAlignment="1" applyProtection="1">
      <alignment horizontal="right" vertical="center" shrinkToFit="1"/>
      <protection/>
    </xf>
    <xf numFmtId="38" fontId="48" fillId="23" borderId="31" xfId="62" applyNumberFormat="1" applyFont="1" applyFill="1" applyBorder="1" applyAlignment="1" applyProtection="1">
      <alignment horizontal="right" vertical="center" shrinkToFit="1"/>
      <protection/>
    </xf>
    <xf numFmtId="38" fontId="48" fillId="0" borderId="168" xfId="49" applyFont="1" applyBorder="1" applyAlignment="1" applyProtection="1">
      <alignment horizontal="right" vertical="center" shrinkToFit="1"/>
      <protection/>
    </xf>
    <xf numFmtId="38" fontId="48" fillId="0" borderId="163" xfId="49" applyFont="1" applyBorder="1" applyAlignment="1" applyProtection="1">
      <alignment horizontal="right" vertical="center" shrinkToFit="1"/>
      <protection/>
    </xf>
    <xf numFmtId="38" fontId="48" fillId="0" borderId="169" xfId="49" applyFont="1" applyBorder="1" applyAlignment="1" applyProtection="1">
      <alignment horizontal="right" vertical="center" shrinkToFit="1"/>
      <protection/>
    </xf>
    <xf numFmtId="0" fontId="51" fillId="0" borderId="164" xfId="62" applyFont="1" applyBorder="1" applyAlignment="1" applyProtection="1">
      <alignment vertical="center" shrinkToFit="1"/>
      <protection/>
    </xf>
    <xf numFmtId="0" fontId="51" fillId="0" borderId="122" xfId="62" applyFont="1" applyBorder="1" applyAlignment="1" applyProtection="1">
      <alignment vertical="center" shrinkToFit="1"/>
      <protection/>
    </xf>
    <xf numFmtId="0" fontId="47" fillId="0" borderId="173" xfId="62" applyFont="1" applyBorder="1" applyAlignment="1" applyProtection="1">
      <alignment horizontal="left" vertical="center" shrinkToFit="1"/>
      <protection/>
    </xf>
    <xf numFmtId="0" fontId="47" fillId="0" borderId="174" xfId="62" applyFont="1" applyBorder="1" applyAlignment="1" applyProtection="1">
      <alignment horizontal="left" vertical="center" shrinkToFit="1"/>
      <protection/>
    </xf>
    <xf numFmtId="0" fontId="47" fillId="0" borderId="175" xfId="62" applyFont="1" applyBorder="1" applyAlignment="1" applyProtection="1">
      <alignment horizontal="left" vertical="center" shrinkToFit="1"/>
      <protection/>
    </xf>
    <xf numFmtId="38" fontId="48" fillId="0" borderId="176" xfId="62" applyNumberFormat="1" applyFont="1" applyBorder="1" applyAlignment="1" applyProtection="1">
      <alignment horizontal="right" vertical="center" shrinkToFit="1"/>
      <protection/>
    </xf>
    <xf numFmtId="0" fontId="48" fillId="0" borderId="176" xfId="62" applyFont="1" applyBorder="1" applyAlignment="1" applyProtection="1">
      <alignment horizontal="right" vertical="center" shrinkToFit="1"/>
      <protection/>
    </xf>
    <xf numFmtId="38" fontId="48" fillId="0" borderId="176" xfId="49" applyFont="1" applyBorder="1" applyAlignment="1" applyProtection="1">
      <alignment horizontal="right" vertical="center" shrinkToFit="1"/>
      <protection/>
    </xf>
    <xf numFmtId="38" fontId="48" fillId="0" borderId="177" xfId="49" applyFont="1" applyBorder="1" applyAlignment="1" applyProtection="1">
      <alignment horizontal="right" vertical="center" shrinkToFit="1"/>
      <protection/>
    </xf>
    <xf numFmtId="0" fontId="51" fillId="23" borderId="154" xfId="62" applyFont="1" applyFill="1" applyBorder="1" applyAlignment="1" applyProtection="1">
      <alignment horizontal="left" vertical="center" shrinkToFit="1"/>
      <protection/>
    </xf>
    <xf numFmtId="0" fontId="51" fillId="23" borderId="155" xfId="62" applyFont="1" applyFill="1" applyBorder="1" applyAlignment="1" applyProtection="1">
      <alignment horizontal="left" vertical="center" shrinkToFit="1"/>
      <protection/>
    </xf>
    <xf numFmtId="0" fontId="51" fillId="23" borderId="156" xfId="62" applyFont="1" applyFill="1" applyBorder="1" applyAlignment="1" applyProtection="1">
      <alignment horizontal="left" vertical="center" shrinkToFit="1"/>
      <protection/>
    </xf>
    <xf numFmtId="0" fontId="51" fillId="0" borderId="111" xfId="0" applyFont="1" applyBorder="1" applyAlignment="1">
      <alignment horizontal="center" vertical="center" textRotation="255"/>
    </xf>
    <xf numFmtId="0" fontId="49" fillId="0" borderId="114" xfId="0" applyFont="1" applyBorder="1" applyAlignment="1">
      <alignment horizontal="center" vertical="center"/>
    </xf>
    <xf numFmtId="0" fontId="49" fillId="0" borderId="9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標準_折込部数表原本05’5"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28575</xdr:rowOff>
    </xdr:from>
    <xdr:to>
      <xdr:col>20</xdr:col>
      <xdr:colOff>609600</xdr:colOff>
      <xdr:row>5</xdr:row>
      <xdr:rowOff>9525</xdr:rowOff>
    </xdr:to>
    <xdr:grpSp>
      <xdr:nvGrpSpPr>
        <xdr:cNvPr id="1" name="Group 1"/>
        <xdr:cNvGrpSpPr>
          <a:grpSpLocks/>
        </xdr:cNvGrpSpPr>
      </xdr:nvGrpSpPr>
      <xdr:grpSpPr>
        <a:xfrm>
          <a:off x="8105775" y="314325"/>
          <a:ext cx="2447925" cy="971550"/>
          <a:chOff x="865" y="31"/>
          <a:chExt cx="257" cy="102"/>
        </a:xfrm>
        <a:solidFill>
          <a:srgbClr val="FFFFFF"/>
        </a:solidFill>
      </xdr:grpSpPr>
      <xdr:sp>
        <xdr:nvSpPr>
          <xdr:cNvPr id="2" name="Text Box 3"/>
          <xdr:cNvSpPr txBox="1">
            <a:spLocks noChangeArrowheads="1"/>
          </xdr:cNvSpPr>
        </xdr:nvSpPr>
        <xdr:spPr>
          <a:xfrm>
            <a:off x="871" y="65"/>
            <a:ext cx="244"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640-8287 </a:t>
            </a:r>
            <a:r>
              <a:rPr lang="en-US" cap="none" sz="900" b="0" i="0" u="none" baseline="0">
                <a:solidFill>
                  <a:srgbClr val="000000"/>
                </a:solidFill>
                <a:latin typeface="ＭＳ ゴシック"/>
                <a:ea typeface="ＭＳ ゴシック"/>
                <a:cs typeface="ＭＳ ゴシック"/>
              </a:rPr>
              <a:t>和歌山市築港２丁目９－７</a:t>
            </a:r>
          </a:p>
        </xdr:txBody>
      </xdr:sp>
      <xdr:sp>
        <xdr:nvSpPr>
          <xdr:cNvPr id="3" name="Text Box 4"/>
          <xdr:cNvSpPr txBox="1">
            <a:spLocks noChangeArrowheads="1"/>
          </xdr:cNvSpPr>
        </xdr:nvSpPr>
        <xdr:spPr>
          <a:xfrm>
            <a:off x="870" y="89"/>
            <a:ext cx="247"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ＴＥＬ</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４３１－５１８１</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代</a:t>
            </a:r>
            <a:r>
              <a:rPr lang="en-US" cap="none" sz="900" b="0" i="0" u="none" baseline="0">
                <a:solidFill>
                  <a:srgbClr val="000000"/>
                </a:solidFill>
                <a:latin typeface="ＭＳ ゴシック"/>
                <a:ea typeface="ＭＳ ゴシック"/>
                <a:cs typeface="ＭＳ ゴシック"/>
              </a:rPr>
              <a:t>)
</a:t>
            </a:r>
          </a:p>
        </xdr:txBody>
      </xdr:sp>
      <xdr:sp>
        <xdr:nvSpPr>
          <xdr:cNvPr id="4" name="Text Box 5"/>
          <xdr:cNvSpPr txBox="1">
            <a:spLocks noChangeArrowheads="1"/>
          </xdr:cNvSpPr>
        </xdr:nvSpPr>
        <xdr:spPr>
          <a:xfrm>
            <a:off x="877" y="110"/>
            <a:ext cx="233" cy="23"/>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ＦＡＸ</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０７３</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４３５－１４５０</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ergy\&#31038;&#20869;&#20849;&#36890;\&#37096;&#25968;&#34920;\2016.04\&#37096;&#25968;&#34920;\2013.10\&#26085;&#32076;&#37096;&#25968;&#34920;201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日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B1" sqref="B1:G1"/>
    </sheetView>
  </sheetViews>
  <sheetFormatPr defaultColWidth="15.125" defaultRowHeight="30" customHeight="1"/>
  <cols>
    <col min="1" max="1" width="3.00390625" style="1" customWidth="1"/>
    <col min="2" max="2" width="15.125" style="22" customWidth="1"/>
    <col min="3" max="7" width="15.125" style="1" customWidth="1"/>
    <col min="8" max="8" width="3.00390625" style="1" customWidth="1"/>
    <col min="9" max="16384" width="15.125" style="1" customWidth="1"/>
  </cols>
  <sheetData>
    <row r="1" spans="2:7" ht="30" customHeight="1" thickBot="1">
      <c r="B1" s="232" t="s">
        <v>392</v>
      </c>
      <c r="C1" s="233"/>
      <c r="D1" s="233"/>
      <c r="E1" s="233"/>
      <c r="F1" s="233"/>
      <c r="G1" s="233"/>
    </row>
    <row r="2" spans="2:7" ht="30" customHeight="1" thickBot="1">
      <c r="B2" s="2" t="s">
        <v>188</v>
      </c>
      <c r="C2" s="3" t="s">
        <v>152</v>
      </c>
      <c r="D2" s="4" t="s">
        <v>153</v>
      </c>
      <c r="E2" s="4" t="s">
        <v>154</v>
      </c>
      <c r="F2" s="4" t="s">
        <v>155</v>
      </c>
      <c r="G2" s="5" t="s">
        <v>156</v>
      </c>
    </row>
    <row r="3" spans="2:7" ht="30" customHeight="1" thickTop="1">
      <c r="B3" s="6" t="s">
        <v>157</v>
      </c>
      <c r="C3" s="7">
        <f>'部数表'!F44</f>
        <v>19400</v>
      </c>
      <c r="D3" s="8">
        <f>'部数表'!J44</f>
        <v>34350</v>
      </c>
      <c r="E3" s="8">
        <f>'部数表'!O44</f>
        <v>40200</v>
      </c>
      <c r="F3" s="8">
        <f>'部数表'!T44</f>
        <v>34800</v>
      </c>
      <c r="G3" s="9">
        <f aca="true" t="shared" si="0" ref="G3:G17">SUM(C3:F3)</f>
        <v>128750</v>
      </c>
    </row>
    <row r="4" spans="2:7" ht="30" customHeight="1">
      <c r="B4" s="10" t="s">
        <v>53</v>
      </c>
      <c r="C4" s="11">
        <f>'部数表'!F49</f>
        <v>850</v>
      </c>
      <c r="D4" s="11">
        <f>'部数表'!J49</f>
        <v>3900</v>
      </c>
      <c r="E4" s="12">
        <f>'部数表'!O49</f>
        <v>8100</v>
      </c>
      <c r="F4" s="12">
        <f>'部数表'!T49</f>
        <v>2700</v>
      </c>
      <c r="G4" s="13">
        <f t="shared" si="0"/>
        <v>15550</v>
      </c>
    </row>
    <row r="5" spans="2:7" ht="30" customHeight="1">
      <c r="B5" s="10" t="s">
        <v>59</v>
      </c>
      <c r="C5" s="11">
        <f>'部数表'!F59</f>
        <v>2200</v>
      </c>
      <c r="D5" s="12">
        <f>'部数表'!J59</f>
        <v>6450</v>
      </c>
      <c r="E5" s="12">
        <f>'部数表'!O59</f>
        <v>7250</v>
      </c>
      <c r="F5" s="12">
        <f>'部数表'!T59</f>
        <v>5200</v>
      </c>
      <c r="G5" s="13">
        <f t="shared" si="0"/>
        <v>21100</v>
      </c>
    </row>
    <row r="6" spans="2:7" ht="30" customHeight="1">
      <c r="B6" s="10" t="s">
        <v>158</v>
      </c>
      <c r="C6" s="11">
        <f>'部数表'!F66</f>
        <v>950</v>
      </c>
      <c r="D6" s="12">
        <f>'部数表'!J66</f>
        <v>1850</v>
      </c>
      <c r="E6" s="12">
        <f>'部数表'!O66</f>
        <v>3750</v>
      </c>
      <c r="F6" s="12">
        <f>'部数表'!T66</f>
        <v>1500</v>
      </c>
      <c r="G6" s="13">
        <f t="shared" si="0"/>
        <v>8050</v>
      </c>
    </row>
    <row r="7" spans="2:7" ht="30" customHeight="1">
      <c r="B7" s="10" t="s">
        <v>159</v>
      </c>
      <c r="C7" s="11">
        <f>'部数表'!F72</f>
        <v>3000</v>
      </c>
      <c r="D7" s="12">
        <f>'部数表'!J72</f>
        <v>4950</v>
      </c>
      <c r="E7" s="12">
        <f>'部数表'!O72</f>
        <v>6500</v>
      </c>
      <c r="F7" s="12">
        <f>'部数表'!T72</f>
        <v>7350</v>
      </c>
      <c r="G7" s="13">
        <f t="shared" si="0"/>
        <v>21800</v>
      </c>
    </row>
    <row r="8" spans="2:7" ht="30" customHeight="1">
      <c r="B8" s="10" t="s">
        <v>160</v>
      </c>
      <c r="C8" s="11">
        <f>'部数表'!F80</f>
        <v>1650</v>
      </c>
      <c r="D8" s="12">
        <f>'部数表'!J80</f>
        <v>3850</v>
      </c>
      <c r="E8" s="12">
        <f>'部数表'!O80</f>
        <v>6450</v>
      </c>
      <c r="F8" s="12">
        <f>'部数表'!T80</f>
        <v>5100</v>
      </c>
      <c r="G8" s="13">
        <f t="shared" si="0"/>
        <v>17050</v>
      </c>
    </row>
    <row r="9" spans="2:7" ht="30" customHeight="1">
      <c r="B9" s="10" t="s">
        <v>161</v>
      </c>
      <c r="C9" s="11">
        <f>'部数表'!F85</f>
        <v>100</v>
      </c>
      <c r="D9" s="12">
        <f>'部数表'!J85</f>
        <v>750</v>
      </c>
      <c r="E9" s="12">
        <f>'部数表'!O85</f>
        <v>1200</v>
      </c>
      <c r="F9" s="12">
        <f>'部数表'!T85</f>
        <v>650</v>
      </c>
      <c r="G9" s="13">
        <f>SUM(C9:F9)</f>
        <v>2700</v>
      </c>
    </row>
    <row r="10" spans="2:7" ht="30" customHeight="1">
      <c r="B10" s="10" t="s">
        <v>162</v>
      </c>
      <c r="C10" s="11">
        <f>'部数表'!F90</f>
        <v>1650</v>
      </c>
      <c r="D10" s="12">
        <f>'部数表'!J90</f>
        <v>1200</v>
      </c>
      <c r="E10" s="12">
        <f>'部数表'!O90</f>
        <v>3650</v>
      </c>
      <c r="F10" s="12">
        <f>'部数表'!T90</f>
        <v>2550</v>
      </c>
      <c r="G10" s="13">
        <f t="shared" si="0"/>
        <v>9050</v>
      </c>
    </row>
    <row r="11" spans="2:7" ht="30" customHeight="1">
      <c r="B11" s="10" t="s">
        <v>163</v>
      </c>
      <c r="C11" s="11">
        <f>'部数表'!F96</f>
        <v>2550</v>
      </c>
      <c r="D11" s="12">
        <f>'部数表'!J96</f>
        <v>2600</v>
      </c>
      <c r="E11" s="12">
        <f>'部数表'!O96</f>
        <v>5450</v>
      </c>
      <c r="F11" s="12">
        <f>'部数表'!T96</f>
        <v>2150</v>
      </c>
      <c r="G11" s="13">
        <f t="shared" si="0"/>
        <v>12750</v>
      </c>
    </row>
    <row r="12" spans="2:7" ht="30" customHeight="1">
      <c r="B12" s="10" t="s">
        <v>164</v>
      </c>
      <c r="C12" s="11">
        <f>'部数表'!F102</f>
        <v>1200</v>
      </c>
      <c r="D12" s="12">
        <f>'部数表'!J102</f>
        <v>1100</v>
      </c>
      <c r="E12" s="12">
        <f>'部数表'!O102</f>
        <v>2750</v>
      </c>
      <c r="F12" s="12">
        <f>'部数表'!T102</f>
        <v>1250</v>
      </c>
      <c r="G12" s="13">
        <f t="shared" si="0"/>
        <v>6300</v>
      </c>
    </row>
    <row r="13" spans="2:7" ht="30" customHeight="1">
      <c r="B13" s="10" t="s">
        <v>165</v>
      </c>
      <c r="C13" s="11">
        <f>'部数表'!F107</f>
        <v>2950</v>
      </c>
      <c r="D13" s="12">
        <f>'部数表'!J107</f>
        <v>2100</v>
      </c>
      <c r="E13" s="12">
        <f>'部数表'!O107</f>
        <v>4000</v>
      </c>
      <c r="F13" s="12">
        <f>'部数表'!T107</f>
        <v>2950</v>
      </c>
      <c r="G13" s="13">
        <f t="shared" si="0"/>
        <v>12000</v>
      </c>
    </row>
    <row r="14" spans="2:7" ht="30" customHeight="1">
      <c r="B14" s="10" t="s">
        <v>166</v>
      </c>
      <c r="C14" s="11">
        <f>'部数表'!F114</f>
        <v>3100</v>
      </c>
      <c r="D14" s="12">
        <f>'部数表'!J114</f>
        <v>2650</v>
      </c>
      <c r="E14" s="12">
        <f>'部数表'!O114</f>
        <v>4100</v>
      </c>
      <c r="F14" s="12">
        <f>'部数表'!T114</f>
        <v>4000</v>
      </c>
      <c r="G14" s="13">
        <f t="shared" si="0"/>
        <v>13850</v>
      </c>
    </row>
    <row r="15" spans="2:7" ht="30" customHeight="1">
      <c r="B15" s="10" t="s">
        <v>167</v>
      </c>
      <c r="C15" s="11">
        <f>'部数表'!F122</f>
        <v>600</v>
      </c>
      <c r="D15" s="12">
        <f>'部数表'!J122</f>
        <v>1100</v>
      </c>
      <c r="E15" s="12">
        <f>'部数表'!O122</f>
        <v>3500</v>
      </c>
      <c r="F15" s="12">
        <f>'部数表'!T122</f>
        <v>2000</v>
      </c>
      <c r="G15" s="13">
        <f t="shared" si="0"/>
        <v>7200</v>
      </c>
    </row>
    <row r="16" spans="2:7" ht="30" customHeight="1">
      <c r="B16" s="10" t="s">
        <v>168</v>
      </c>
      <c r="C16" s="11">
        <f>'部数表'!F130</f>
        <v>900</v>
      </c>
      <c r="D16" s="12">
        <f>'部数表'!J130</f>
        <v>2250</v>
      </c>
      <c r="E16" s="12">
        <f>'部数表'!O130</f>
        <v>5300</v>
      </c>
      <c r="F16" s="12">
        <f>'部数表'!T130</f>
        <v>2450</v>
      </c>
      <c r="G16" s="13">
        <f t="shared" si="0"/>
        <v>10900</v>
      </c>
    </row>
    <row r="17" spans="2:7" ht="30" customHeight="1" thickBot="1">
      <c r="B17" s="14" t="s">
        <v>169</v>
      </c>
      <c r="C17" s="15">
        <f>'部数表'!F137</f>
        <v>1050</v>
      </c>
      <c r="D17" s="16">
        <f>'部数表'!J137</f>
        <v>2600</v>
      </c>
      <c r="E17" s="16">
        <f>'部数表'!O137</f>
        <v>2900</v>
      </c>
      <c r="F17" s="16">
        <f>'部数表'!T137</f>
        <v>2600</v>
      </c>
      <c r="G17" s="17">
        <f t="shared" si="0"/>
        <v>9150</v>
      </c>
    </row>
    <row r="18" spans="2:7" ht="30" customHeight="1" thickBot="1" thickTop="1">
      <c r="B18" s="18" t="s">
        <v>170</v>
      </c>
      <c r="C18" s="19">
        <f>SUM(C3:C17)</f>
        <v>42150</v>
      </c>
      <c r="D18" s="20">
        <f>SUM(D3:D17)</f>
        <v>71700</v>
      </c>
      <c r="E18" s="20">
        <f>SUM(E3:E17)</f>
        <v>105100</v>
      </c>
      <c r="F18" s="20">
        <f>SUM(F3:F17)</f>
        <v>77250</v>
      </c>
      <c r="G18" s="21">
        <f>SUM(G3:G17)</f>
        <v>296200</v>
      </c>
    </row>
    <row r="19" spans="2:7" ht="10.5" customHeight="1">
      <c r="B19" s="38"/>
      <c r="C19" s="39"/>
      <c r="D19" s="39"/>
      <c r="E19" s="39"/>
      <c r="F19" s="39"/>
      <c r="G19" s="39"/>
    </row>
    <row r="20" spans="2:7" ht="15.75" customHeight="1">
      <c r="B20" s="234" t="s">
        <v>171</v>
      </c>
      <c r="C20" s="234"/>
      <c r="E20" s="236"/>
      <c r="F20" s="236"/>
      <c r="G20" s="236"/>
    </row>
    <row r="21" spans="2:7" ht="15.75" customHeight="1" thickBot="1">
      <c r="B21" s="235"/>
      <c r="C21" s="235"/>
      <c r="E21" s="237"/>
      <c r="F21" s="237"/>
      <c r="G21" s="237"/>
    </row>
    <row r="22" spans="2:7" ht="30" customHeight="1">
      <c r="B22" s="23" t="s">
        <v>243</v>
      </c>
      <c r="C22" s="24" t="s">
        <v>244</v>
      </c>
      <c r="D22" s="25" t="s">
        <v>245</v>
      </c>
      <c r="E22" s="25" t="s">
        <v>246</v>
      </c>
      <c r="F22" s="25" t="s">
        <v>247</v>
      </c>
      <c r="G22" s="26" t="s">
        <v>248</v>
      </c>
    </row>
    <row r="23" spans="2:7" ht="30" customHeight="1" thickBot="1">
      <c r="B23" s="27" t="s">
        <v>172</v>
      </c>
      <c r="C23" s="28" t="s">
        <v>191</v>
      </c>
      <c r="D23" s="29" t="s">
        <v>192</v>
      </c>
      <c r="E23" s="29" t="s">
        <v>193</v>
      </c>
      <c r="F23" s="29" t="s">
        <v>173</v>
      </c>
      <c r="G23" s="30" t="s">
        <v>174</v>
      </c>
    </row>
    <row r="24" spans="3:7" ht="11.25" customHeight="1">
      <c r="C24" s="22"/>
      <c r="D24" s="22"/>
      <c r="E24" s="22"/>
      <c r="F24" s="22"/>
      <c r="G24" s="22"/>
    </row>
    <row r="25" s="32" customFormat="1" ht="18.75" customHeight="1">
      <c r="A25" s="31" t="s">
        <v>175</v>
      </c>
    </row>
    <row r="26" spans="1:3" s="32" customFormat="1" ht="15.75" customHeight="1">
      <c r="A26" s="33" t="s">
        <v>249</v>
      </c>
      <c r="B26" s="34" t="s">
        <v>176</v>
      </c>
      <c r="C26" s="32" t="s">
        <v>177</v>
      </c>
    </row>
    <row r="27" spans="1:3" s="32" customFormat="1" ht="15.75" customHeight="1">
      <c r="A27" s="33" t="s">
        <v>249</v>
      </c>
      <c r="B27" s="34" t="s">
        <v>178</v>
      </c>
      <c r="C27" s="32" t="s">
        <v>179</v>
      </c>
    </row>
    <row r="28" spans="1:3" s="32" customFormat="1" ht="15.75" customHeight="1">
      <c r="A28" s="33" t="s">
        <v>249</v>
      </c>
      <c r="B28" s="34" t="s">
        <v>180</v>
      </c>
      <c r="C28" s="32" t="s">
        <v>181</v>
      </c>
    </row>
    <row r="29" spans="1:3" s="32" customFormat="1" ht="15.75" customHeight="1">
      <c r="A29" s="33" t="s">
        <v>249</v>
      </c>
      <c r="B29" s="34" t="s">
        <v>182</v>
      </c>
      <c r="C29" s="32" t="s">
        <v>183</v>
      </c>
    </row>
    <row r="30" s="32" customFormat="1" ht="15.75" customHeight="1">
      <c r="A30" s="34"/>
    </row>
    <row r="31" s="32" customFormat="1" ht="15.75" customHeight="1">
      <c r="A31" s="31" t="s">
        <v>190</v>
      </c>
    </row>
    <row r="32" s="32" customFormat="1" ht="8.25" customHeight="1">
      <c r="A32" s="31"/>
    </row>
    <row r="33" s="32" customFormat="1" ht="15.75" customHeight="1">
      <c r="A33" s="35" t="s">
        <v>184</v>
      </c>
    </row>
    <row r="34" s="32" customFormat="1" ht="15.75" customHeight="1">
      <c r="A34" s="35" t="s">
        <v>185</v>
      </c>
    </row>
    <row r="35" s="32" customFormat="1" ht="15.75" customHeight="1">
      <c r="A35" s="35" t="s">
        <v>186</v>
      </c>
    </row>
    <row r="36" s="32" customFormat="1" ht="15.75" customHeight="1">
      <c r="A36" s="35" t="s">
        <v>187</v>
      </c>
    </row>
    <row r="37" s="32" customFormat="1" ht="30" customHeight="1">
      <c r="B37" s="34"/>
    </row>
  </sheetData>
  <sheetProtection/>
  <mergeCells count="3">
    <mergeCell ref="B1:G1"/>
    <mergeCell ref="B20:C21"/>
    <mergeCell ref="E20:G21"/>
  </mergeCells>
  <printOptions/>
  <pageMargins left="0.3937007874015748" right="0.3937007874015748" top="0.33" bottom="0.52" header="0.1968503937007874" footer="0.1968503937007874"/>
  <pageSetup horizontalDpi="300" verticalDpi="300" orientation="portrait" paperSize="9" r:id="rId1"/>
  <headerFooter alignWithMargins="0">
    <oddFooter>&amp;R&amp;"HG丸ｺﾞｼｯｸM-PRO,標準"株式会社サンケイオリコミセンター</oddFooter>
  </headerFooter>
</worksheet>
</file>

<file path=xl/worksheets/sheet2.xml><?xml version="1.0" encoding="utf-8"?>
<worksheet xmlns="http://schemas.openxmlformats.org/spreadsheetml/2006/main" xmlns:r="http://schemas.openxmlformats.org/officeDocument/2006/relationships">
  <dimension ref="A1:V148"/>
  <sheetViews>
    <sheetView tabSelected="1" workbookViewId="0" topLeftCell="A1">
      <selection activeCell="H9" sqref="H9:I9"/>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391</v>
      </c>
      <c r="C1" s="46"/>
      <c r="D1" s="69"/>
      <c r="E1" s="45"/>
      <c r="F1" s="46"/>
      <c r="G1" s="46"/>
      <c r="H1" s="46"/>
      <c r="I1" s="45"/>
      <c r="J1" s="46"/>
      <c r="K1" s="46"/>
      <c r="L1" s="46"/>
      <c r="M1" s="46"/>
      <c r="N1" s="45"/>
      <c r="O1" s="46"/>
      <c r="P1" s="46"/>
      <c r="Q1" s="46"/>
      <c r="R1" s="69"/>
      <c r="S1" s="45"/>
      <c r="T1" s="46"/>
      <c r="U1" s="46"/>
      <c r="V1" s="70"/>
    </row>
    <row r="2" spans="2:21" ht="19.5" customHeight="1" thickBot="1">
      <c r="B2" s="274" t="s">
        <v>0</v>
      </c>
      <c r="C2" s="275"/>
      <c r="D2" s="276"/>
      <c r="E2" s="276"/>
      <c r="F2" s="276"/>
      <c r="G2" s="276"/>
      <c r="H2" s="276"/>
      <c r="I2" s="298" t="s">
        <v>1</v>
      </c>
      <c r="J2" s="299"/>
      <c r="K2" s="285"/>
      <c r="L2" s="286"/>
      <c r="M2" s="286"/>
      <c r="N2" s="286"/>
      <c r="O2" s="286"/>
      <c r="P2" s="286"/>
      <c r="Q2" s="71"/>
      <c r="R2" s="72"/>
      <c r="S2" s="66"/>
      <c r="T2" s="73"/>
      <c r="U2" s="73"/>
    </row>
    <row r="3" spans="2:21" ht="19.5" customHeight="1" thickBot="1">
      <c r="B3" s="274"/>
      <c r="C3" s="277"/>
      <c r="D3" s="278"/>
      <c r="E3" s="278"/>
      <c r="F3" s="278"/>
      <c r="G3" s="278"/>
      <c r="H3" s="278"/>
      <c r="I3" s="300"/>
      <c r="J3" s="301"/>
      <c r="K3" s="285"/>
      <c r="L3" s="286"/>
      <c r="M3" s="286"/>
      <c r="N3" s="286"/>
      <c r="O3" s="286"/>
      <c r="P3" s="286"/>
      <c r="Q3" s="71"/>
      <c r="R3" s="72"/>
      <c r="S3" s="66"/>
      <c r="T3" s="73"/>
      <c r="U3" s="73"/>
    </row>
    <row r="4" spans="2:21" ht="19.5" customHeight="1" thickBot="1">
      <c r="B4" s="274" t="s">
        <v>2</v>
      </c>
      <c r="C4" s="279"/>
      <c r="D4" s="280"/>
      <c r="E4" s="280"/>
      <c r="F4" s="281"/>
      <c r="G4" s="274" t="s">
        <v>138</v>
      </c>
      <c r="H4" s="282"/>
      <c r="I4" s="289" t="s">
        <v>145</v>
      </c>
      <c r="J4" s="290"/>
      <c r="K4" s="294">
        <f>IF(AND(U138="",P138="",K138="",G138="",G146="",K146="",P146="",U146=""),"",SUM(U138,P138,K138,G138,G146,K146,P146,U146))</f>
      </c>
      <c r="L4" s="295"/>
      <c r="M4" s="287">
        <f>IF(AND(K4=""),"","枚")</f>
      </c>
      <c r="N4" s="289" t="s">
        <v>139</v>
      </c>
      <c r="O4" s="290"/>
      <c r="P4" s="293"/>
      <c r="Q4" s="71"/>
      <c r="R4" s="72"/>
      <c r="S4" s="66"/>
      <c r="T4" s="73"/>
      <c r="U4" s="73"/>
    </row>
    <row r="5" spans="2:21" ht="19.5" customHeight="1" thickBot="1">
      <c r="B5" s="274"/>
      <c r="C5" s="280"/>
      <c r="D5" s="280"/>
      <c r="E5" s="280"/>
      <c r="F5" s="281"/>
      <c r="G5" s="274"/>
      <c r="H5" s="283"/>
      <c r="I5" s="291"/>
      <c r="J5" s="292"/>
      <c r="K5" s="296"/>
      <c r="L5" s="297"/>
      <c r="M5" s="288"/>
      <c r="N5" s="291"/>
      <c r="O5" s="292"/>
      <c r="P5" s="293"/>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7" t="s">
        <v>3</v>
      </c>
      <c r="D7" s="308"/>
      <c r="E7" s="308"/>
      <c r="F7" s="309"/>
      <c r="G7" s="310"/>
      <c r="H7" s="309" t="s">
        <v>4</v>
      </c>
      <c r="I7" s="309"/>
      <c r="J7" s="309"/>
      <c r="K7" s="310"/>
      <c r="L7" s="309" t="s">
        <v>5</v>
      </c>
      <c r="M7" s="309"/>
      <c r="N7" s="309"/>
      <c r="O7" s="309"/>
      <c r="P7" s="310"/>
      <c r="Q7" s="309" t="s">
        <v>6</v>
      </c>
      <c r="R7" s="309"/>
      <c r="S7" s="309"/>
      <c r="T7" s="309"/>
      <c r="U7" s="320"/>
    </row>
    <row r="8" spans="1:22" s="42" customFormat="1" ht="17.25" customHeight="1" thickBot="1">
      <c r="A8" s="80"/>
      <c r="B8" s="81"/>
      <c r="C8" s="311" t="s">
        <v>7</v>
      </c>
      <c r="D8" s="312"/>
      <c r="E8" s="313"/>
      <c r="F8" s="49" t="s">
        <v>8</v>
      </c>
      <c r="G8" s="82" t="s">
        <v>9</v>
      </c>
      <c r="H8" s="314" t="s">
        <v>7</v>
      </c>
      <c r="I8" s="313"/>
      <c r="J8" s="49" t="s">
        <v>8</v>
      </c>
      <c r="K8" s="82" t="s">
        <v>9</v>
      </c>
      <c r="L8" s="314" t="s">
        <v>7</v>
      </c>
      <c r="M8" s="312"/>
      <c r="N8" s="313"/>
      <c r="O8" s="49" t="s">
        <v>8</v>
      </c>
      <c r="P8" s="82" t="s">
        <v>9</v>
      </c>
      <c r="Q8" s="314" t="s">
        <v>7</v>
      </c>
      <c r="R8" s="312"/>
      <c r="S8" s="313"/>
      <c r="T8" s="49" t="s">
        <v>8</v>
      </c>
      <c r="U8" s="83" t="s">
        <v>9</v>
      </c>
      <c r="V8" s="80"/>
    </row>
    <row r="9" spans="2:21" ht="15.75" customHeight="1">
      <c r="B9" s="261" t="s">
        <v>10</v>
      </c>
      <c r="C9" s="264" t="s">
        <v>11</v>
      </c>
      <c r="D9" s="265"/>
      <c r="E9" s="266"/>
      <c r="F9" s="50">
        <v>150</v>
      </c>
      <c r="G9" s="84"/>
      <c r="H9" s="284" t="s">
        <v>11</v>
      </c>
      <c r="I9" s="266"/>
      <c r="J9" s="50">
        <v>150</v>
      </c>
      <c r="K9" s="84"/>
      <c r="L9" s="284" t="s">
        <v>11</v>
      </c>
      <c r="M9" s="265"/>
      <c r="N9" s="266"/>
      <c r="O9" s="50">
        <v>600</v>
      </c>
      <c r="P9" s="84"/>
      <c r="Q9" s="284" t="s">
        <v>11</v>
      </c>
      <c r="R9" s="265"/>
      <c r="S9" s="266"/>
      <c r="T9" s="50">
        <v>200</v>
      </c>
      <c r="U9" s="85"/>
    </row>
    <row r="10" spans="2:21" ht="15.75" customHeight="1">
      <c r="B10" s="262"/>
      <c r="C10" s="271" t="s">
        <v>12</v>
      </c>
      <c r="D10" s="260"/>
      <c r="E10" s="255"/>
      <c r="F10" s="51">
        <v>2100</v>
      </c>
      <c r="G10" s="86"/>
      <c r="H10" s="254" t="s">
        <v>13</v>
      </c>
      <c r="I10" s="255"/>
      <c r="J10" s="51">
        <v>3900</v>
      </c>
      <c r="K10" s="86"/>
      <c r="L10" s="254" t="s">
        <v>14</v>
      </c>
      <c r="M10" s="260"/>
      <c r="N10" s="255"/>
      <c r="O10" s="51">
        <v>4450</v>
      </c>
      <c r="P10" s="86"/>
      <c r="Q10" s="254" t="s">
        <v>15</v>
      </c>
      <c r="R10" s="260"/>
      <c r="S10" s="255"/>
      <c r="T10" s="51">
        <v>4300</v>
      </c>
      <c r="U10" s="87"/>
    </row>
    <row r="11" spans="2:21" ht="15.75" customHeight="1">
      <c r="B11" s="262"/>
      <c r="C11" s="271" t="s">
        <v>17</v>
      </c>
      <c r="D11" s="260"/>
      <c r="E11" s="255"/>
      <c r="F11" s="51">
        <v>750</v>
      </c>
      <c r="G11" s="86"/>
      <c r="H11" s="302" t="s">
        <v>286</v>
      </c>
      <c r="I11" s="304"/>
      <c r="J11" s="52">
        <v>4250</v>
      </c>
      <c r="K11" s="88"/>
      <c r="L11" s="302" t="s">
        <v>383</v>
      </c>
      <c r="M11" s="303"/>
      <c r="N11" s="304"/>
      <c r="O11" s="256">
        <v>4250</v>
      </c>
      <c r="P11" s="258"/>
      <c r="Q11" s="254" t="s">
        <v>16</v>
      </c>
      <c r="R11" s="260"/>
      <c r="S11" s="255"/>
      <c r="T11" s="51">
        <v>300</v>
      </c>
      <c r="U11" s="87"/>
    </row>
    <row r="12" spans="2:21" ht="15.75" customHeight="1">
      <c r="B12" s="262"/>
      <c r="C12" s="271" t="s">
        <v>18</v>
      </c>
      <c r="D12" s="260"/>
      <c r="E12" s="255"/>
      <c r="F12" s="51">
        <v>850</v>
      </c>
      <c r="G12" s="86"/>
      <c r="H12" s="163" t="s">
        <v>15</v>
      </c>
      <c r="I12" s="164"/>
      <c r="J12" s="256">
        <v>3800</v>
      </c>
      <c r="K12" s="258"/>
      <c r="L12" s="317" t="s">
        <v>384</v>
      </c>
      <c r="M12" s="318"/>
      <c r="N12" s="319"/>
      <c r="O12" s="257"/>
      <c r="P12" s="259"/>
      <c r="Q12" s="302" t="s">
        <v>151</v>
      </c>
      <c r="R12" s="303"/>
      <c r="S12" s="304"/>
      <c r="T12" s="256">
        <v>3450</v>
      </c>
      <c r="U12" s="315"/>
    </row>
    <row r="13" spans="2:21" ht="15.75" customHeight="1">
      <c r="B13" s="262"/>
      <c r="C13" s="271" t="s">
        <v>20</v>
      </c>
      <c r="D13" s="260"/>
      <c r="E13" s="255"/>
      <c r="F13" s="51">
        <v>1800</v>
      </c>
      <c r="G13" s="86"/>
      <c r="H13" s="317" t="s">
        <v>294</v>
      </c>
      <c r="I13" s="319"/>
      <c r="J13" s="305"/>
      <c r="K13" s="306"/>
      <c r="L13" s="165" t="s">
        <v>21</v>
      </c>
      <c r="M13" s="167"/>
      <c r="N13" s="166"/>
      <c r="O13" s="51">
        <v>2700</v>
      </c>
      <c r="P13" s="86"/>
      <c r="Q13" s="317" t="s">
        <v>146</v>
      </c>
      <c r="R13" s="318"/>
      <c r="S13" s="319"/>
      <c r="T13" s="257"/>
      <c r="U13" s="316"/>
    </row>
    <row r="14" spans="2:21" ht="15.75" customHeight="1">
      <c r="B14" s="262"/>
      <c r="C14" s="271" t="s">
        <v>22</v>
      </c>
      <c r="D14" s="260"/>
      <c r="E14" s="255"/>
      <c r="F14" s="51">
        <v>250</v>
      </c>
      <c r="G14" s="86"/>
      <c r="H14" s="254" t="s">
        <v>24</v>
      </c>
      <c r="I14" s="255"/>
      <c r="J14" s="51">
        <v>1800</v>
      </c>
      <c r="K14" s="86"/>
      <c r="L14" s="165" t="s">
        <v>23</v>
      </c>
      <c r="M14" s="167"/>
      <c r="N14" s="166"/>
      <c r="O14" s="51">
        <v>1800</v>
      </c>
      <c r="P14" s="86"/>
      <c r="Q14" s="254" t="s">
        <v>19</v>
      </c>
      <c r="R14" s="260"/>
      <c r="S14" s="255"/>
      <c r="T14" s="51">
        <v>1750</v>
      </c>
      <c r="U14" s="87"/>
    </row>
    <row r="15" spans="2:21" ht="15.75" customHeight="1">
      <c r="B15" s="262"/>
      <c r="C15" s="271"/>
      <c r="D15" s="260"/>
      <c r="E15" s="255"/>
      <c r="F15" s="51"/>
      <c r="G15" s="86"/>
      <c r="H15" s="254"/>
      <c r="I15" s="255"/>
      <c r="J15" s="51"/>
      <c r="K15" s="86"/>
      <c r="L15" s="254" t="s">
        <v>25</v>
      </c>
      <c r="M15" s="260"/>
      <c r="N15" s="255"/>
      <c r="O15" s="51">
        <v>2000</v>
      </c>
      <c r="P15" s="86"/>
      <c r="Q15" s="254" t="s">
        <v>147</v>
      </c>
      <c r="R15" s="260"/>
      <c r="S15" s="255"/>
      <c r="T15" s="51">
        <v>1450</v>
      </c>
      <c r="U15" s="87"/>
    </row>
    <row r="16" spans="2:21" ht="15.75" customHeight="1">
      <c r="B16" s="262"/>
      <c r="C16" s="271"/>
      <c r="D16" s="260"/>
      <c r="E16" s="255"/>
      <c r="F16" s="51"/>
      <c r="G16" s="86"/>
      <c r="H16" s="254"/>
      <c r="I16" s="255"/>
      <c r="J16" s="51"/>
      <c r="K16" s="86"/>
      <c r="L16" s="254"/>
      <c r="M16" s="260"/>
      <c r="N16" s="255"/>
      <c r="O16" s="51"/>
      <c r="P16" s="86"/>
      <c r="Q16" s="254" t="s">
        <v>23</v>
      </c>
      <c r="R16" s="260"/>
      <c r="S16" s="255"/>
      <c r="T16" s="51">
        <v>2950</v>
      </c>
      <c r="U16" s="87"/>
    </row>
    <row r="17" spans="2:21" ht="15.75" customHeight="1">
      <c r="B17" s="262"/>
      <c r="C17" s="271"/>
      <c r="D17" s="260"/>
      <c r="E17" s="255"/>
      <c r="F17" s="51"/>
      <c r="G17" s="86"/>
      <c r="H17" s="254"/>
      <c r="I17" s="255"/>
      <c r="J17" s="51"/>
      <c r="K17" s="86"/>
      <c r="L17" s="254"/>
      <c r="M17" s="260"/>
      <c r="N17" s="255"/>
      <c r="O17" s="51"/>
      <c r="P17" s="86"/>
      <c r="Q17" s="254"/>
      <c r="R17" s="260"/>
      <c r="S17" s="255"/>
      <c r="T17" s="51"/>
      <c r="U17" s="87"/>
    </row>
    <row r="18" spans="2:21" ht="15.75" customHeight="1">
      <c r="B18" s="262"/>
      <c r="C18" s="271"/>
      <c r="D18" s="260"/>
      <c r="E18" s="255"/>
      <c r="F18" s="51"/>
      <c r="G18" s="86"/>
      <c r="H18" s="254"/>
      <c r="I18" s="255"/>
      <c r="J18" s="51"/>
      <c r="K18" s="86"/>
      <c r="L18" s="254"/>
      <c r="M18" s="260"/>
      <c r="N18" s="255"/>
      <c r="O18" s="51"/>
      <c r="P18" s="86"/>
      <c r="Q18" s="254"/>
      <c r="R18" s="260"/>
      <c r="S18" s="255"/>
      <c r="T18" s="51"/>
      <c r="U18" s="87"/>
    </row>
    <row r="19" spans="2:21" ht="15.75" customHeight="1">
      <c r="B19" s="263"/>
      <c r="C19" s="267"/>
      <c r="D19" s="268"/>
      <c r="E19" s="269"/>
      <c r="F19" s="52"/>
      <c r="G19" s="90"/>
      <c r="H19" s="270"/>
      <c r="I19" s="269"/>
      <c r="J19" s="52"/>
      <c r="K19" s="90"/>
      <c r="L19" s="254"/>
      <c r="M19" s="260"/>
      <c r="N19" s="255"/>
      <c r="O19" s="52"/>
      <c r="P19" s="90"/>
      <c r="Q19" s="254"/>
      <c r="R19" s="260"/>
      <c r="S19" s="255"/>
      <c r="T19" s="52"/>
      <c r="U19" s="91"/>
    </row>
    <row r="20" spans="1:21" ht="15.75" customHeight="1">
      <c r="A20" s="92"/>
      <c r="B20" s="93">
        <f>F20+J20+O20+T20</f>
        <v>50000</v>
      </c>
      <c r="C20" s="321" t="s">
        <v>26</v>
      </c>
      <c r="D20" s="322"/>
      <c r="E20" s="323"/>
      <c r="F20" s="55">
        <f>SUM(F9:F19)</f>
        <v>5900</v>
      </c>
      <c r="G20" s="94">
        <f>IF(AND(G11="",G13="",G12="",G14="",G9="",G10=""),"",SUM(G9:G14))</f>
      </c>
      <c r="H20" s="324" t="s">
        <v>27</v>
      </c>
      <c r="I20" s="323"/>
      <c r="J20" s="53">
        <f>SUM(J9:J19)</f>
        <v>13900</v>
      </c>
      <c r="K20" s="94">
        <f>IF(AND(K11="",K13="",K12="",K14="",K9="",K10=""),"",SUM(K9:K14))</f>
      </c>
      <c r="L20" s="324" t="s">
        <v>27</v>
      </c>
      <c r="M20" s="322"/>
      <c r="N20" s="323"/>
      <c r="O20" s="53">
        <f>SUM(O9:O19)</f>
        <v>15800</v>
      </c>
      <c r="P20" s="94">
        <f>IF(AND(P11="",P13="",P11="",P14="",P9="",P10="",P15=""),"",SUM(P9:P15))</f>
      </c>
      <c r="Q20" s="324" t="s">
        <v>27</v>
      </c>
      <c r="R20" s="322"/>
      <c r="S20" s="323"/>
      <c r="T20" s="53">
        <f>SUM(T9:T19)</f>
        <v>14400</v>
      </c>
      <c r="U20" s="95">
        <f>IF(AND(U16="",U11="",U12="",U12="",U14="",U9="",U10="",U15=""),"",SUM(U9:U16))</f>
      </c>
    </row>
    <row r="21" spans="2:21" ht="15.75" customHeight="1">
      <c r="B21" s="329" t="s">
        <v>28</v>
      </c>
      <c r="C21" s="330" t="s">
        <v>29</v>
      </c>
      <c r="D21" s="326"/>
      <c r="E21" s="327"/>
      <c r="F21" s="64">
        <v>1000</v>
      </c>
      <c r="G21" s="96"/>
      <c r="H21" s="325" t="s">
        <v>29</v>
      </c>
      <c r="I21" s="327"/>
      <c r="J21" s="54">
        <v>1700</v>
      </c>
      <c r="K21" s="96"/>
      <c r="L21" s="325" t="s">
        <v>196</v>
      </c>
      <c r="M21" s="326"/>
      <c r="N21" s="327"/>
      <c r="O21" s="54">
        <v>2300</v>
      </c>
      <c r="P21" s="96"/>
      <c r="Q21" s="325" t="s">
        <v>29</v>
      </c>
      <c r="R21" s="326"/>
      <c r="S21" s="327"/>
      <c r="T21" s="54">
        <v>2100</v>
      </c>
      <c r="U21" s="97"/>
    </row>
    <row r="22" spans="2:21" ht="15.75" customHeight="1">
      <c r="B22" s="329"/>
      <c r="C22" s="271" t="s">
        <v>30</v>
      </c>
      <c r="D22" s="260"/>
      <c r="E22" s="255"/>
      <c r="F22" s="51">
        <v>1850</v>
      </c>
      <c r="G22" s="86"/>
      <c r="H22" s="254" t="s">
        <v>31</v>
      </c>
      <c r="I22" s="255"/>
      <c r="J22" s="51">
        <v>1800</v>
      </c>
      <c r="K22" s="86"/>
      <c r="L22" s="254" t="s">
        <v>291</v>
      </c>
      <c r="M22" s="260"/>
      <c r="N22" s="255"/>
      <c r="O22" s="51">
        <v>3600</v>
      </c>
      <c r="P22" s="86"/>
      <c r="Q22" s="302" t="s">
        <v>32</v>
      </c>
      <c r="R22" s="303"/>
      <c r="S22" s="304"/>
      <c r="T22" s="340">
        <v>2050</v>
      </c>
      <c r="U22" s="335"/>
    </row>
    <row r="23" spans="2:21" ht="15.75" customHeight="1">
      <c r="B23" s="329"/>
      <c r="C23" s="334" t="s">
        <v>34</v>
      </c>
      <c r="D23" s="303"/>
      <c r="E23" s="304"/>
      <c r="F23" s="256">
        <v>2050</v>
      </c>
      <c r="G23" s="258"/>
      <c r="H23" s="302" t="s">
        <v>277</v>
      </c>
      <c r="I23" s="304"/>
      <c r="J23" s="256">
        <v>3500</v>
      </c>
      <c r="K23" s="258"/>
      <c r="L23" s="130" t="s">
        <v>281</v>
      </c>
      <c r="M23" s="152"/>
      <c r="N23" s="150"/>
      <c r="O23" s="52">
        <v>3250</v>
      </c>
      <c r="P23" s="86"/>
      <c r="Q23" s="337" t="s">
        <v>33</v>
      </c>
      <c r="R23" s="338"/>
      <c r="S23" s="339"/>
      <c r="T23" s="341"/>
      <c r="U23" s="336"/>
    </row>
    <row r="24" spans="2:21" ht="15.75" customHeight="1">
      <c r="B24" s="329"/>
      <c r="C24" s="331" t="s">
        <v>271</v>
      </c>
      <c r="D24" s="332"/>
      <c r="E24" s="333"/>
      <c r="F24" s="257"/>
      <c r="G24" s="259"/>
      <c r="H24" s="317" t="s">
        <v>278</v>
      </c>
      <c r="I24" s="319"/>
      <c r="J24" s="342"/>
      <c r="K24" s="259"/>
      <c r="L24" s="44" t="s">
        <v>280</v>
      </c>
      <c r="M24" s="103"/>
      <c r="N24" s="58"/>
      <c r="O24" s="51">
        <v>1900</v>
      </c>
      <c r="P24" s="88"/>
      <c r="Q24" s="254" t="s">
        <v>35</v>
      </c>
      <c r="R24" s="260"/>
      <c r="S24" s="255"/>
      <c r="T24" s="51">
        <v>900</v>
      </c>
      <c r="U24" s="87"/>
    </row>
    <row r="25" spans="2:21" ht="15.75" customHeight="1">
      <c r="B25" s="329"/>
      <c r="C25" s="271" t="s">
        <v>36</v>
      </c>
      <c r="D25" s="260"/>
      <c r="E25" s="255"/>
      <c r="F25" s="54">
        <v>2300</v>
      </c>
      <c r="G25" s="98"/>
      <c r="H25" s="302" t="s">
        <v>34</v>
      </c>
      <c r="I25" s="304"/>
      <c r="J25" s="256">
        <v>2600</v>
      </c>
      <c r="K25" s="344"/>
      <c r="L25" s="44" t="s">
        <v>279</v>
      </c>
      <c r="M25" s="103"/>
      <c r="N25" s="58"/>
      <c r="O25" s="51">
        <v>2200</v>
      </c>
      <c r="P25" s="89"/>
      <c r="Q25" s="302" t="s">
        <v>197</v>
      </c>
      <c r="R25" s="303"/>
      <c r="S25" s="304"/>
      <c r="T25" s="256">
        <v>5450</v>
      </c>
      <c r="U25" s="315"/>
    </row>
    <row r="26" spans="2:21" ht="15.75" customHeight="1">
      <c r="B26" s="329"/>
      <c r="C26" s="334" t="s">
        <v>40</v>
      </c>
      <c r="D26" s="303"/>
      <c r="E26" s="304"/>
      <c r="F26" s="256">
        <v>2200</v>
      </c>
      <c r="G26" s="258"/>
      <c r="H26" s="317" t="s">
        <v>290</v>
      </c>
      <c r="I26" s="319"/>
      <c r="J26" s="257"/>
      <c r="K26" s="344"/>
      <c r="L26" s="44" t="s">
        <v>295</v>
      </c>
      <c r="M26" s="103"/>
      <c r="N26" s="58"/>
      <c r="O26" s="51">
        <v>3300</v>
      </c>
      <c r="P26" s="86"/>
      <c r="Q26" s="317" t="s">
        <v>37</v>
      </c>
      <c r="R26" s="318"/>
      <c r="S26" s="319"/>
      <c r="T26" s="257"/>
      <c r="U26" s="316"/>
    </row>
    <row r="27" spans="2:21" ht="15.75" customHeight="1">
      <c r="B27" s="329"/>
      <c r="C27" s="328" t="s">
        <v>272</v>
      </c>
      <c r="D27" s="318"/>
      <c r="E27" s="319"/>
      <c r="F27" s="257"/>
      <c r="G27" s="259"/>
      <c r="H27" s="44" t="s">
        <v>43</v>
      </c>
      <c r="I27" s="58"/>
      <c r="J27" s="51">
        <v>3500</v>
      </c>
      <c r="K27" s="89"/>
      <c r="L27" s="44" t="s">
        <v>296</v>
      </c>
      <c r="M27" s="103"/>
      <c r="N27" s="58"/>
      <c r="O27" s="51">
        <v>2350</v>
      </c>
      <c r="P27" s="86"/>
      <c r="Q27" s="254" t="s">
        <v>38</v>
      </c>
      <c r="R27" s="260"/>
      <c r="S27" s="255"/>
      <c r="T27" s="51">
        <v>600</v>
      </c>
      <c r="U27" s="87"/>
    </row>
    <row r="28" spans="2:21" ht="15.75" customHeight="1">
      <c r="B28" s="329"/>
      <c r="C28" s="271" t="s">
        <v>39</v>
      </c>
      <c r="D28" s="260"/>
      <c r="E28" s="255"/>
      <c r="F28" s="51">
        <v>750</v>
      </c>
      <c r="G28" s="86"/>
      <c r="H28" s="130" t="s">
        <v>46</v>
      </c>
      <c r="I28" s="150"/>
      <c r="J28" s="256">
        <v>1800</v>
      </c>
      <c r="K28" s="258"/>
      <c r="L28" s="44" t="s">
        <v>297</v>
      </c>
      <c r="M28" s="103"/>
      <c r="N28" s="58"/>
      <c r="O28" s="51">
        <v>1700</v>
      </c>
      <c r="P28" s="86"/>
      <c r="Q28" s="254" t="s">
        <v>198</v>
      </c>
      <c r="R28" s="260"/>
      <c r="S28" s="255"/>
      <c r="T28" s="51">
        <v>900</v>
      </c>
      <c r="U28" s="87"/>
    </row>
    <row r="29" spans="2:21" ht="15.75" customHeight="1">
      <c r="B29" s="329"/>
      <c r="C29" s="271" t="s">
        <v>283</v>
      </c>
      <c r="D29" s="260"/>
      <c r="E29" s="255"/>
      <c r="F29" s="99">
        <v>600</v>
      </c>
      <c r="G29" s="86"/>
      <c r="H29" s="129" t="s">
        <v>49</v>
      </c>
      <c r="I29" s="151"/>
      <c r="J29" s="257"/>
      <c r="K29" s="259"/>
      <c r="L29" s="44" t="s">
        <v>273</v>
      </c>
      <c r="M29" s="103"/>
      <c r="N29" s="58"/>
      <c r="O29" s="51">
        <v>2000</v>
      </c>
      <c r="P29" s="86"/>
      <c r="Q29" s="254" t="s">
        <v>41</v>
      </c>
      <c r="R29" s="260"/>
      <c r="S29" s="255"/>
      <c r="T29" s="51">
        <v>600</v>
      </c>
      <c r="U29" s="87"/>
    </row>
    <row r="30" spans="2:21" ht="15.75" customHeight="1">
      <c r="B30" s="329"/>
      <c r="C30" s="271" t="s">
        <v>284</v>
      </c>
      <c r="D30" s="260"/>
      <c r="E30" s="255"/>
      <c r="F30" s="100">
        <v>300</v>
      </c>
      <c r="G30" s="86"/>
      <c r="H30" s="44" t="s">
        <v>200</v>
      </c>
      <c r="I30" s="58"/>
      <c r="J30" s="51">
        <v>2350</v>
      </c>
      <c r="K30" s="89"/>
      <c r="L30" s="44" t="s">
        <v>298</v>
      </c>
      <c r="M30" s="103"/>
      <c r="N30" s="58"/>
      <c r="O30" s="51">
        <v>1000</v>
      </c>
      <c r="P30" s="86"/>
      <c r="Q30" s="254" t="s">
        <v>44</v>
      </c>
      <c r="R30" s="260"/>
      <c r="S30" s="255"/>
      <c r="T30" s="51">
        <v>2350</v>
      </c>
      <c r="U30" s="87"/>
    </row>
    <row r="31" spans="2:21" ht="15.75" customHeight="1">
      <c r="B31" s="329"/>
      <c r="C31" s="271" t="s">
        <v>285</v>
      </c>
      <c r="D31" s="260"/>
      <c r="E31" s="255"/>
      <c r="F31" s="101">
        <v>300</v>
      </c>
      <c r="G31" s="86"/>
      <c r="H31" s="254" t="s">
        <v>47</v>
      </c>
      <c r="I31" s="255"/>
      <c r="J31" s="51">
        <v>1900</v>
      </c>
      <c r="K31" s="89"/>
      <c r="L31" s="44" t="s">
        <v>51</v>
      </c>
      <c r="M31" s="103"/>
      <c r="N31" s="58"/>
      <c r="O31" s="51">
        <v>800</v>
      </c>
      <c r="P31" s="86"/>
      <c r="Q31" s="302" t="s">
        <v>48</v>
      </c>
      <c r="R31" s="303"/>
      <c r="S31" s="304"/>
      <c r="T31" s="256">
        <v>3000</v>
      </c>
      <c r="U31" s="315"/>
    </row>
    <row r="32" spans="2:21" ht="15.75" customHeight="1">
      <c r="B32" s="329"/>
      <c r="C32" s="271" t="s">
        <v>42</v>
      </c>
      <c r="D32" s="260"/>
      <c r="E32" s="255"/>
      <c r="F32" s="51">
        <v>1900</v>
      </c>
      <c r="G32" s="86"/>
      <c r="H32" s="254" t="s">
        <v>50</v>
      </c>
      <c r="I32" s="255"/>
      <c r="J32" s="51">
        <v>1300</v>
      </c>
      <c r="K32" s="98"/>
      <c r="L32" s="254"/>
      <c r="M32" s="260"/>
      <c r="N32" s="255"/>
      <c r="O32" s="51"/>
      <c r="P32" s="86"/>
      <c r="Q32" s="343" t="s">
        <v>199</v>
      </c>
      <c r="R32" s="332"/>
      <c r="S32" s="333"/>
      <c r="T32" s="257"/>
      <c r="U32" s="316"/>
    </row>
    <row r="33" spans="2:21" ht="15.75" customHeight="1">
      <c r="B33" s="329"/>
      <c r="C33" s="102" t="s">
        <v>45</v>
      </c>
      <c r="D33" s="103"/>
      <c r="E33" s="58"/>
      <c r="F33" s="51">
        <v>250</v>
      </c>
      <c r="G33" s="86"/>
      <c r="H33" s="254"/>
      <c r="I33" s="255"/>
      <c r="J33" s="51"/>
      <c r="K33" s="86"/>
      <c r="L33" s="254"/>
      <c r="M33" s="260"/>
      <c r="N33" s="255"/>
      <c r="O33" s="51"/>
      <c r="P33" s="86"/>
      <c r="Q33" s="254" t="s">
        <v>47</v>
      </c>
      <c r="R33" s="260"/>
      <c r="S33" s="255"/>
      <c r="T33" s="51">
        <v>1000</v>
      </c>
      <c r="U33" s="87"/>
    </row>
    <row r="34" spans="2:21" ht="15.75" customHeight="1">
      <c r="B34" s="329"/>
      <c r="C34" s="271"/>
      <c r="D34" s="260"/>
      <c r="E34" s="255"/>
      <c r="F34" s="51"/>
      <c r="G34" s="86"/>
      <c r="H34" s="254"/>
      <c r="I34" s="255"/>
      <c r="J34" s="51"/>
      <c r="K34" s="86"/>
      <c r="L34" s="254"/>
      <c r="M34" s="260"/>
      <c r="N34" s="255"/>
      <c r="O34" s="51"/>
      <c r="P34" s="86"/>
      <c r="Q34" s="254" t="s">
        <v>50</v>
      </c>
      <c r="R34" s="260"/>
      <c r="S34" s="255"/>
      <c r="T34" s="51">
        <v>1450</v>
      </c>
      <c r="U34" s="87"/>
    </row>
    <row r="35" spans="2:21" ht="15.75" customHeight="1">
      <c r="B35" s="329"/>
      <c r="C35" s="271"/>
      <c r="D35" s="260"/>
      <c r="E35" s="255"/>
      <c r="F35" s="51"/>
      <c r="G35" s="86"/>
      <c r="H35" s="254"/>
      <c r="I35" s="255"/>
      <c r="J35" s="51"/>
      <c r="K35" s="86"/>
      <c r="L35" s="254"/>
      <c r="M35" s="260"/>
      <c r="N35" s="255"/>
      <c r="O35" s="51"/>
      <c r="P35" s="86"/>
      <c r="Q35" s="254"/>
      <c r="R35" s="260"/>
      <c r="S35" s="255"/>
      <c r="T35" s="51"/>
      <c r="U35" s="87"/>
    </row>
    <row r="36" spans="2:21" ht="15.75" customHeight="1">
      <c r="B36" s="329"/>
      <c r="C36" s="271"/>
      <c r="D36" s="260"/>
      <c r="E36" s="255"/>
      <c r="F36" s="51"/>
      <c r="G36" s="86"/>
      <c r="H36" s="254"/>
      <c r="I36" s="255"/>
      <c r="J36" s="51"/>
      <c r="K36" s="86"/>
      <c r="L36" s="254"/>
      <c r="M36" s="260"/>
      <c r="N36" s="255"/>
      <c r="O36" s="51"/>
      <c r="P36" s="86"/>
      <c r="Q36" s="254"/>
      <c r="R36" s="260"/>
      <c r="S36" s="255"/>
      <c r="T36" s="51"/>
      <c r="U36" s="87"/>
    </row>
    <row r="37" spans="2:21" ht="15.75" customHeight="1">
      <c r="B37" s="329"/>
      <c r="C37" s="271"/>
      <c r="D37" s="260"/>
      <c r="E37" s="255"/>
      <c r="F37" s="51"/>
      <c r="G37" s="86"/>
      <c r="H37" s="254"/>
      <c r="I37" s="255"/>
      <c r="J37" s="51"/>
      <c r="K37" s="86"/>
      <c r="L37" s="254"/>
      <c r="M37" s="260"/>
      <c r="N37" s="255"/>
      <c r="O37" s="51"/>
      <c r="P37" s="86"/>
      <c r="Q37" s="254"/>
      <c r="R37" s="260"/>
      <c r="S37" s="255"/>
      <c r="T37" s="56"/>
      <c r="U37" s="87"/>
    </row>
    <row r="38" spans="2:21" ht="15.75" customHeight="1">
      <c r="B38" s="329"/>
      <c r="C38" s="271"/>
      <c r="D38" s="260"/>
      <c r="E38" s="255"/>
      <c r="F38" s="51"/>
      <c r="G38" s="86"/>
      <c r="H38" s="254"/>
      <c r="I38" s="255"/>
      <c r="J38" s="51"/>
      <c r="K38" s="86"/>
      <c r="L38" s="254"/>
      <c r="M38" s="260"/>
      <c r="N38" s="255"/>
      <c r="O38" s="51"/>
      <c r="P38" s="86"/>
      <c r="Q38" s="254"/>
      <c r="R38" s="260"/>
      <c r="S38" s="255"/>
      <c r="T38" s="51"/>
      <c r="U38" s="87"/>
    </row>
    <row r="39" spans="2:21" ht="15.75" customHeight="1">
      <c r="B39" s="329"/>
      <c r="C39" s="271"/>
      <c r="D39" s="260"/>
      <c r="E39" s="255"/>
      <c r="F39" s="51"/>
      <c r="G39" s="86"/>
      <c r="H39" s="254"/>
      <c r="I39" s="255"/>
      <c r="J39" s="51"/>
      <c r="K39" s="86"/>
      <c r="L39" s="254"/>
      <c r="M39" s="260"/>
      <c r="N39" s="255"/>
      <c r="O39" s="51"/>
      <c r="P39" s="86"/>
      <c r="Q39" s="254"/>
      <c r="R39" s="260"/>
      <c r="S39" s="255"/>
      <c r="T39" s="51"/>
      <c r="U39" s="87"/>
    </row>
    <row r="40" spans="2:21" ht="15.75" customHeight="1">
      <c r="B40" s="329"/>
      <c r="C40" s="271"/>
      <c r="D40" s="260"/>
      <c r="E40" s="255"/>
      <c r="F40" s="51"/>
      <c r="G40" s="86"/>
      <c r="H40" s="254"/>
      <c r="I40" s="255"/>
      <c r="J40" s="51"/>
      <c r="K40" s="86"/>
      <c r="L40" s="254"/>
      <c r="M40" s="260"/>
      <c r="N40" s="255"/>
      <c r="O40" s="51"/>
      <c r="P40" s="86"/>
      <c r="Q40" s="254"/>
      <c r="R40" s="260"/>
      <c r="S40" s="255"/>
      <c r="T40" s="51"/>
      <c r="U40" s="87"/>
    </row>
    <row r="41" spans="2:21" ht="15.75" customHeight="1">
      <c r="B41" s="329"/>
      <c r="C41" s="271"/>
      <c r="D41" s="260"/>
      <c r="E41" s="255"/>
      <c r="F41" s="51"/>
      <c r="G41" s="86"/>
      <c r="H41" s="254"/>
      <c r="I41" s="255"/>
      <c r="J41" s="51"/>
      <c r="K41" s="86"/>
      <c r="L41" s="254"/>
      <c r="M41" s="260"/>
      <c r="N41" s="255"/>
      <c r="O41" s="52"/>
      <c r="P41" s="90"/>
      <c r="Q41" s="254"/>
      <c r="R41" s="260"/>
      <c r="S41" s="255"/>
      <c r="T41" s="51"/>
      <c r="U41" s="87"/>
    </row>
    <row r="42" spans="2:21" ht="15.75" customHeight="1">
      <c r="B42" s="329"/>
      <c r="C42" s="271"/>
      <c r="D42" s="260"/>
      <c r="E42" s="255"/>
      <c r="F42" s="52"/>
      <c r="G42" s="90"/>
      <c r="H42" s="254"/>
      <c r="I42" s="255"/>
      <c r="J42" s="52"/>
      <c r="K42" s="90"/>
      <c r="L42" s="254"/>
      <c r="M42" s="260"/>
      <c r="N42" s="255"/>
      <c r="O42" s="52"/>
      <c r="P42" s="90"/>
      <c r="Q42" s="254"/>
      <c r="R42" s="260"/>
      <c r="S42" s="255"/>
      <c r="T42" s="52"/>
      <c r="U42" s="91"/>
    </row>
    <row r="43" spans="1:21" ht="15.75" customHeight="1" thickBot="1">
      <c r="A43" s="92"/>
      <c r="B43" s="104">
        <f>F43+J43+O43+T43</f>
        <v>78750</v>
      </c>
      <c r="C43" s="345" t="s">
        <v>26</v>
      </c>
      <c r="D43" s="346"/>
      <c r="E43" s="347"/>
      <c r="F43" s="55">
        <f>SUM(F21:F42)</f>
        <v>13500</v>
      </c>
      <c r="G43" s="94">
        <f>IF(AND(G32="",G33="",G25="",G29="",G30="",G31="",G23="",G26="",G21="",G22="",G28=""),"",SUM(G21:G33))</f>
      </c>
      <c r="H43" s="348" t="s">
        <v>27</v>
      </c>
      <c r="I43" s="347"/>
      <c r="J43" s="55">
        <f>SUM(J21:J42)</f>
        <v>20450</v>
      </c>
      <c r="K43" s="95">
        <f>IF(AND(K32="",K33="",K34="",K29="",K30="",K31="",K23="",K25="",K24="",K27="",K21="",K22="",K28=""),"",SUM(K21:K34))</f>
      </c>
      <c r="L43" s="348" t="s">
        <v>27</v>
      </c>
      <c r="M43" s="346"/>
      <c r="N43" s="347"/>
      <c r="O43" s="55">
        <f>SUM(O21:O42)</f>
        <v>24400</v>
      </c>
      <c r="P43" s="94">
        <f>IF(AND(P33="",P32="",P29="",P30="",P31="",P23="",P25="",P26="",P24="",P27="",P21="",P22="",P28=""),"",SUM(P21:P33))</f>
      </c>
      <c r="Q43" s="348" t="s">
        <v>27</v>
      </c>
      <c r="R43" s="346"/>
      <c r="S43" s="347"/>
      <c r="T43" s="55">
        <f>SUM(T21:T42)</f>
        <v>20400</v>
      </c>
      <c r="U43" s="95">
        <f>IF(AND(U33="",U34="",U29="",U30="",U31="",U23="",U25="",U24="",U27="",U21="",U22="",U28=""),"",SUM(U21:U34))</f>
      </c>
    </row>
    <row r="44" spans="1:21" ht="19.5" customHeight="1" thickBot="1">
      <c r="A44" s="92"/>
      <c r="B44" s="153">
        <f>F44+J44+O44+T44</f>
        <v>128750</v>
      </c>
      <c r="C44" s="154" t="s">
        <v>52</v>
      </c>
      <c r="D44" s="349"/>
      <c r="E44" s="350"/>
      <c r="F44" s="155">
        <f>F20+F43</f>
        <v>19400</v>
      </c>
      <c r="G44" s="156">
        <f>IF(AND(G20="",G43=""),"",SUM(G43,G20))</f>
      </c>
      <c r="H44" s="351" t="s">
        <v>52</v>
      </c>
      <c r="I44" s="350"/>
      <c r="J44" s="155">
        <f>J20+J43</f>
        <v>34350</v>
      </c>
      <c r="K44" s="156">
        <f>IF(AND(K20="",K43=""),"",SUM(K43,K20))</f>
      </c>
      <c r="L44" s="351" t="s">
        <v>52</v>
      </c>
      <c r="M44" s="349"/>
      <c r="N44" s="350"/>
      <c r="O44" s="155">
        <f>O20+O43</f>
        <v>40200</v>
      </c>
      <c r="P44" s="156">
        <f>IF(AND(P20="",P43=""),"",SUM(P43,P20))</f>
      </c>
      <c r="Q44" s="351" t="s">
        <v>52</v>
      </c>
      <c r="R44" s="349"/>
      <c r="S44" s="350"/>
      <c r="T44" s="155">
        <f>T20+T43</f>
        <v>34800</v>
      </c>
      <c r="U44" s="157">
        <f>IF(AND(U20="",U43=""),"",SUM(U43,U20))</f>
      </c>
    </row>
    <row r="45" spans="2:21" ht="15.75" customHeight="1">
      <c r="B45" s="352" t="s">
        <v>53</v>
      </c>
      <c r="C45" s="264" t="s">
        <v>54</v>
      </c>
      <c r="D45" s="265"/>
      <c r="E45" s="266"/>
      <c r="F45" s="54">
        <v>300</v>
      </c>
      <c r="G45" s="96"/>
      <c r="H45" s="284" t="s">
        <v>54</v>
      </c>
      <c r="I45" s="266"/>
      <c r="J45" s="54">
        <v>1950</v>
      </c>
      <c r="K45" s="96"/>
      <c r="L45" s="284" t="s">
        <v>54</v>
      </c>
      <c r="M45" s="265"/>
      <c r="N45" s="266"/>
      <c r="O45" s="54">
        <v>3500</v>
      </c>
      <c r="P45" s="96"/>
      <c r="Q45" s="44" t="s">
        <v>55</v>
      </c>
      <c r="R45" s="105"/>
      <c r="S45" s="60"/>
      <c r="T45" s="51">
        <v>2600</v>
      </c>
      <c r="U45" s="97"/>
    </row>
    <row r="46" spans="2:21" ht="15.75" customHeight="1">
      <c r="B46" s="353"/>
      <c r="C46" s="271" t="s">
        <v>55</v>
      </c>
      <c r="D46" s="260"/>
      <c r="E46" s="255"/>
      <c r="F46" s="51">
        <v>550</v>
      </c>
      <c r="G46" s="86"/>
      <c r="H46" s="254" t="s">
        <v>55</v>
      </c>
      <c r="I46" s="255"/>
      <c r="J46" s="51">
        <v>1900</v>
      </c>
      <c r="K46" s="86"/>
      <c r="L46" s="254" t="s">
        <v>56</v>
      </c>
      <c r="M46" s="260"/>
      <c r="N46" s="255"/>
      <c r="O46" s="51">
        <v>3100</v>
      </c>
      <c r="P46" s="86"/>
      <c r="Q46" s="106" t="s">
        <v>57</v>
      </c>
      <c r="R46" s="107"/>
      <c r="S46" s="108"/>
      <c r="T46" s="56">
        <v>100</v>
      </c>
      <c r="U46" s="87"/>
    </row>
    <row r="47" spans="2:21" ht="15.75" customHeight="1">
      <c r="B47" s="353"/>
      <c r="C47" s="271"/>
      <c r="D47" s="260"/>
      <c r="E47" s="255"/>
      <c r="F47" s="52"/>
      <c r="G47" s="90"/>
      <c r="H47" s="254" t="s">
        <v>58</v>
      </c>
      <c r="I47" s="255"/>
      <c r="J47" s="52">
        <v>50</v>
      </c>
      <c r="K47" s="90"/>
      <c r="L47" s="254" t="s">
        <v>201</v>
      </c>
      <c r="M47" s="260"/>
      <c r="N47" s="255"/>
      <c r="O47" s="56">
        <v>1500</v>
      </c>
      <c r="P47" s="90"/>
      <c r="Q47" s="44"/>
      <c r="R47" s="105"/>
      <c r="S47" s="60"/>
      <c r="T47" s="51"/>
      <c r="U47" s="109"/>
    </row>
    <row r="48" spans="2:21" ht="15.75" customHeight="1">
      <c r="B48" s="354"/>
      <c r="C48" s="271"/>
      <c r="D48" s="260"/>
      <c r="E48" s="255"/>
      <c r="F48" s="57"/>
      <c r="G48" s="110"/>
      <c r="H48" s="270"/>
      <c r="I48" s="269"/>
      <c r="J48" s="57"/>
      <c r="K48" s="110"/>
      <c r="L48" s="270"/>
      <c r="M48" s="268"/>
      <c r="N48" s="269"/>
      <c r="O48" s="57"/>
      <c r="P48" s="110"/>
      <c r="Q48" s="111"/>
      <c r="R48" s="112"/>
      <c r="S48" s="113"/>
      <c r="T48" s="57"/>
      <c r="U48" s="114"/>
    </row>
    <row r="49" spans="2:21" ht="15.75" customHeight="1">
      <c r="B49" s="115">
        <f>SUM(F49,J49,O49,T49)</f>
        <v>15550</v>
      </c>
      <c r="C49" s="321" t="s">
        <v>202</v>
      </c>
      <c r="D49" s="322"/>
      <c r="E49" s="323"/>
      <c r="F49" s="53">
        <f>SUM(F45:F47)</f>
        <v>850</v>
      </c>
      <c r="G49" s="94">
        <f>IF(AND(G47="",G46="",G45=""),"",SUM(G45:G48))</f>
      </c>
      <c r="H49" s="324" t="s">
        <v>202</v>
      </c>
      <c r="I49" s="323"/>
      <c r="J49" s="53">
        <f>SUM(J45:J47)</f>
        <v>3900</v>
      </c>
      <c r="K49" s="94">
        <f>IF(AND(K47="",K46="",K45=""),"",SUM(K45:K48))</f>
      </c>
      <c r="L49" s="324" t="s">
        <v>202</v>
      </c>
      <c r="M49" s="322"/>
      <c r="N49" s="323"/>
      <c r="O49" s="53">
        <f>SUM(O45:O47)</f>
        <v>8100</v>
      </c>
      <c r="P49" s="94">
        <f>IF(AND(P47="",P46="",P45=""),"",SUM(P45:P48))</f>
      </c>
      <c r="Q49" s="324" t="s">
        <v>202</v>
      </c>
      <c r="R49" s="322"/>
      <c r="S49" s="323"/>
      <c r="T49" s="53">
        <f>SUM(T45:T47)</f>
        <v>2700</v>
      </c>
      <c r="U49" s="95">
        <f>IF(AND(U47="",U46="",U45=""),"",SUM(U45:U48))</f>
      </c>
    </row>
    <row r="50" spans="2:21" ht="15.75" customHeight="1">
      <c r="B50" s="355" t="s">
        <v>59</v>
      </c>
      <c r="C50" s="330" t="s">
        <v>60</v>
      </c>
      <c r="D50" s="326"/>
      <c r="E50" s="327"/>
      <c r="F50" s="54">
        <v>350</v>
      </c>
      <c r="G50" s="96"/>
      <c r="H50" s="325" t="s">
        <v>60</v>
      </c>
      <c r="I50" s="327"/>
      <c r="J50" s="54">
        <v>1800</v>
      </c>
      <c r="K50" s="96"/>
      <c r="L50" s="325" t="s">
        <v>60</v>
      </c>
      <c r="M50" s="326"/>
      <c r="N50" s="327"/>
      <c r="O50" s="51">
        <v>1750</v>
      </c>
      <c r="P50" s="96"/>
      <c r="Q50" s="325" t="s">
        <v>60</v>
      </c>
      <c r="R50" s="326"/>
      <c r="S50" s="327"/>
      <c r="T50" s="51">
        <v>1250</v>
      </c>
      <c r="U50" s="87"/>
    </row>
    <row r="51" spans="2:21" ht="15.75" customHeight="1">
      <c r="B51" s="356"/>
      <c r="C51" s="271" t="s">
        <v>61</v>
      </c>
      <c r="D51" s="260"/>
      <c r="E51" s="255"/>
      <c r="F51" s="51">
        <v>850</v>
      </c>
      <c r="G51" s="86"/>
      <c r="H51" s="254" t="s">
        <v>61</v>
      </c>
      <c r="I51" s="255"/>
      <c r="J51" s="51">
        <v>700</v>
      </c>
      <c r="K51" s="86"/>
      <c r="L51" s="254" t="s">
        <v>194</v>
      </c>
      <c r="M51" s="260"/>
      <c r="N51" s="255"/>
      <c r="O51" s="51">
        <v>1550</v>
      </c>
      <c r="P51" s="86"/>
      <c r="Q51" s="254" t="s">
        <v>61</v>
      </c>
      <c r="R51" s="260"/>
      <c r="S51" s="255"/>
      <c r="T51" s="51">
        <v>950</v>
      </c>
      <c r="U51" s="87"/>
    </row>
    <row r="52" spans="2:21" ht="15.75" customHeight="1">
      <c r="B52" s="356"/>
      <c r="C52" s="271" t="s">
        <v>195</v>
      </c>
      <c r="D52" s="260"/>
      <c r="E52" s="59" t="s">
        <v>203</v>
      </c>
      <c r="F52" s="51">
        <v>350</v>
      </c>
      <c r="G52" s="86"/>
      <c r="H52" s="254" t="s">
        <v>62</v>
      </c>
      <c r="I52" s="255"/>
      <c r="J52" s="51">
        <v>700</v>
      </c>
      <c r="K52" s="86"/>
      <c r="L52" s="44" t="s">
        <v>63</v>
      </c>
      <c r="M52" s="103"/>
      <c r="N52" s="58"/>
      <c r="O52" s="51">
        <v>2950</v>
      </c>
      <c r="P52" s="86"/>
      <c r="Q52" s="254" t="s">
        <v>195</v>
      </c>
      <c r="R52" s="260"/>
      <c r="S52" s="59" t="s">
        <v>204</v>
      </c>
      <c r="T52" s="51">
        <v>750</v>
      </c>
      <c r="U52" s="87"/>
    </row>
    <row r="53" spans="2:21" ht="15.75" customHeight="1">
      <c r="B53" s="356"/>
      <c r="C53" s="271" t="s">
        <v>63</v>
      </c>
      <c r="D53" s="260"/>
      <c r="E53" s="59" t="s">
        <v>203</v>
      </c>
      <c r="F53" s="51">
        <v>250</v>
      </c>
      <c r="G53" s="86"/>
      <c r="H53" s="254" t="s">
        <v>63</v>
      </c>
      <c r="I53" s="255"/>
      <c r="J53" s="51">
        <v>2300</v>
      </c>
      <c r="K53" s="86"/>
      <c r="L53" s="254" t="s">
        <v>64</v>
      </c>
      <c r="M53" s="260"/>
      <c r="N53" s="255"/>
      <c r="O53" s="51">
        <v>900</v>
      </c>
      <c r="P53" s="86"/>
      <c r="Q53" s="254" t="s">
        <v>63</v>
      </c>
      <c r="R53" s="260"/>
      <c r="S53" s="59" t="s">
        <v>204</v>
      </c>
      <c r="T53" s="51">
        <v>1450</v>
      </c>
      <c r="U53" s="87"/>
    </row>
    <row r="54" spans="2:21" ht="15.75" customHeight="1">
      <c r="B54" s="356"/>
      <c r="C54" s="271" t="s">
        <v>64</v>
      </c>
      <c r="D54" s="260"/>
      <c r="E54" s="59" t="s">
        <v>203</v>
      </c>
      <c r="F54" s="51">
        <v>200</v>
      </c>
      <c r="G54" s="86"/>
      <c r="H54" s="254" t="s">
        <v>64</v>
      </c>
      <c r="I54" s="255"/>
      <c r="J54" s="51">
        <v>800</v>
      </c>
      <c r="K54" s="86"/>
      <c r="L54" s="254" t="s">
        <v>66</v>
      </c>
      <c r="M54" s="260"/>
      <c r="N54" s="59" t="s">
        <v>205</v>
      </c>
      <c r="O54" s="51">
        <v>100</v>
      </c>
      <c r="P54" s="86"/>
      <c r="Q54" s="254" t="s">
        <v>64</v>
      </c>
      <c r="R54" s="260"/>
      <c r="S54" s="59" t="s">
        <v>204</v>
      </c>
      <c r="T54" s="51">
        <v>550</v>
      </c>
      <c r="U54" s="87"/>
    </row>
    <row r="55" spans="2:21" ht="15.75" customHeight="1">
      <c r="B55" s="356"/>
      <c r="C55" s="271" t="s">
        <v>65</v>
      </c>
      <c r="D55" s="260"/>
      <c r="E55" s="59" t="s">
        <v>206</v>
      </c>
      <c r="F55" s="51">
        <v>100</v>
      </c>
      <c r="G55" s="86"/>
      <c r="H55" s="44" t="s">
        <v>65</v>
      </c>
      <c r="I55" s="59" t="s">
        <v>207</v>
      </c>
      <c r="J55" s="51">
        <v>100</v>
      </c>
      <c r="K55" s="86"/>
      <c r="L55" s="254"/>
      <c r="M55" s="260"/>
      <c r="N55" s="59"/>
      <c r="O55" s="51"/>
      <c r="P55" s="86"/>
      <c r="Q55" s="254" t="s">
        <v>65</v>
      </c>
      <c r="R55" s="260"/>
      <c r="S55" s="59" t="s">
        <v>208</v>
      </c>
      <c r="T55" s="51">
        <v>150</v>
      </c>
      <c r="U55" s="87"/>
    </row>
    <row r="56" spans="2:21" ht="15.75" customHeight="1">
      <c r="B56" s="356"/>
      <c r="C56" s="271" t="s">
        <v>66</v>
      </c>
      <c r="D56" s="260"/>
      <c r="E56" s="59" t="s">
        <v>209</v>
      </c>
      <c r="F56" s="51">
        <v>100</v>
      </c>
      <c r="G56" s="86"/>
      <c r="H56" s="44" t="s">
        <v>66</v>
      </c>
      <c r="I56" s="59" t="s">
        <v>210</v>
      </c>
      <c r="J56" s="51">
        <v>50</v>
      </c>
      <c r="K56" s="86"/>
      <c r="L56" s="44"/>
      <c r="M56" s="103"/>
      <c r="N56" s="60"/>
      <c r="O56" s="51"/>
      <c r="P56" s="86"/>
      <c r="Q56" s="254" t="s">
        <v>66</v>
      </c>
      <c r="R56" s="260"/>
      <c r="S56" s="116" t="s">
        <v>211</v>
      </c>
      <c r="T56" s="52">
        <v>100</v>
      </c>
      <c r="U56" s="87"/>
    </row>
    <row r="57" spans="2:21" ht="15.75" customHeight="1">
      <c r="B57" s="356"/>
      <c r="C57" s="271"/>
      <c r="D57" s="260"/>
      <c r="E57" s="255"/>
      <c r="F57" s="51"/>
      <c r="G57" s="86"/>
      <c r="H57" s="44"/>
      <c r="I57" s="60"/>
      <c r="J57" s="51"/>
      <c r="K57" s="86"/>
      <c r="L57" s="254"/>
      <c r="M57" s="260"/>
      <c r="N57" s="255"/>
      <c r="O57" s="51"/>
      <c r="P57" s="86"/>
      <c r="Q57" s="254"/>
      <c r="R57" s="260"/>
      <c r="S57" s="255"/>
      <c r="T57" s="51"/>
      <c r="U57" s="91"/>
    </row>
    <row r="58" spans="2:21" ht="15.75" customHeight="1">
      <c r="B58" s="357"/>
      <c r="C58" s="271"/>
      <c r="D58" s="260"/>
      <c r="E58" s="255"/>
      <c r="F58" s="117"/>
      <c r="G58" s="90"/>
      <c r="H58" s="270"/>
      <c r="I58" s="269"/>
      <c r="J58" s="52"/>
      <c r="K58" s="90"/>
      <c r="L58" s="270"/>
      <c r="M58" s="268"/>
      <c r="N58" s="269"/>
      <c r="O58" s="52"/>
      <c r="P58" s="90"/>
      <c r="Q58" s="270"/>
      <c r="R58" s="268"/>
      <c r="S58" s="269"/>
      <c r="T58" s="51"/>
      <c r="U58" s="87"/>
    </row>
    <row r="59" spans="1:21" ht="15.75" customHeight="1">
      <c r="A59" s="92"/>
      <c r="B59" s="93">
        <f>F59+J59+O59+T59</f>
        <v>21100</v>
      </c>
      <c r="C59" s="321" t="s">
        <v>212</v>
      </c>
      <c r="D59" s="322"/>
      <c r="E59" s="323"/>
      <c r="F59" s="53">
        <f>SUM(F50:F58)</f>
        <v>2200</v>
      </c>
      <c r="G59" s="94">
        <f>IF(AND(G50="",G52="",G51="",G53="",G55="",G56="",G54=""),"",SUM(G50:G56))</f>
      </c>
      <c r="H59" s="324" t="s">
        <v>212</v>
      </c>
      <c r="I59" s="323"/>
      <c r="J59" s="53">
        <f>SUM(J50:J58)</f>
        <v>6450</v>
      </c>
      <c r="K59" s="94">
        <f>IF(AND(K50="",K52="",K51="",K53="",K55="",K56="",K54=""),"",SUM(K50:K56))</f>
      </c>
      <c r="L59" s="324" t="s">
        <v>212</v>
      </c>
      <c r="M59" s="322"/>
      <c r="N59" s="323"/>
      <c r="O59" s="53">
        <f>SUM(O50:O58)</f>
        <v>7250</v>
      </c>
      <c r="P59" s="94">
        <f>IF(AND(P50="",P52="",P51="",P53="",P55="",P56="",P54=""),"",SUM(P50:P56))</f>
      </c>
      <c r="Q59" s="324" t="s">
        <v>212</v>
      </c>
      <c r="R59" s="322"/>
      <c r="S59" s="323"/>
      <c r="T59" s="53">
        <f>SUM(T50:T58)</f>
        <v>5200</v>
      </c>
      <c r="U59" s="95">
        <f>IF(AND(U50="",U52="",U51="",U53="",U55="",U56="",U54=""),"",SUM(U50:U56))</f>
      </c>
    </row>
    <row r="60" spans="2:21" ht="15.75" customHeight="1">
      <c r="B60" s="358" t="s">
        <v>67</v>
      </c>
      <c r="C60" s="330" t="s">
        <v>213</v>
      </c>
      <c r="D60" s="326"/>
      <c r="E60" s="59" t="s">
        <v>206</v>
      </c>
      <c r="F60" s="54">
        <v>250</v>
      </c>
      <c r="G60" s="96"/>
      <c r="H60" s="118" t="s">
        <v>213</v>
      </c>
      <c r="I60" s="59" t="s">
        <v>207</v>
      </c>
      <c r="J60" s="54">
        <v>250</v>
      </c>
      <c r="K60" s="96"/>
      <c r="L60" s="325" t="s">
        <v>68</v>
      </c>
      <c r="M60" s="326"/>
      <c r="N60" s="327"/>
      <c r="O60" s="54">
        <v>1550</v>
      </c>
      <c r="P60" s="96"/>
      <c r="Q60" s="325" t="s">
        <v>213</v>
      </c>
      <c r="R60" s="326"/>
      <c r="S60" s="59" t="s">
        <v>208</v>
      </c>
      <c r="T60" s="54">
        <v>700</v>
      </c>
      <c r="U60" s="97"/>
    </row>
    <row r="61" spans="2:21" ht="15.75" customHeight="1">
      <c r="B61" s="329"/>
      <c r="C61" s="271" t="s">
        <v>69</v>
      </c>
      <c r="D61" s="260"/>
      <c r="E61" s="255"/>
      <c r="F61" s="51">
        <v>300</v>
      </c>
      <c r="G61" s="86"/>
      <c r="H61" s="254" t="s">
        <v>275</v>
      </c>
      <c r="I61" s="255"/>
      <c r="J61" s="51">
        <v>550</v>
      </c>
      <c r="K61" s="86"/>
      <c r="L61" s="254" t="s">
        <v>69</v>
      </c>
      <c r="M61" s="260"/>
      <c r="N61" s="255"/>
      <c r="O61" s="51">
        <v>1750</v>
      </c>
      <c r="P61" s="86"/>
      <c r="Q61" s="254" t="s">
        <v>69</v>
      </c>
      <c r="R61" s="260"/>
      <c r="S61" s="255"/>
      <c r="T61" s="51">
        <v>500</v>
      </c>
      <c r="U61" s="87"/>
    </row>
    <row r="62" spans="2:21" ht="15.75" customHeight="1">
      <c r="B62" s="329"/>
      <c r="C62" s="271" t="s">
        <v>70</v>
      </c>
      <c r="D62" s="260"/>
      <c r="E62" s="255"/>
      <c r="F62" s="51">
        <v>150</v>
      </c>
      <c r="G62" s="86"/>
      <c r="H62" s="254" t="s">
        <v>70</v>
      </c>
      <c r="I62" s="255"/>
      <c r="J62" s="51">
        <v>800</v>
      </c>
      <c r="K62" s="86"/>
      <c r="L62" s="254" t="s">
        <v>71</v>
      </c>
      <c r="M62" s="260"/>
      <c r="N62" s="255"/>
      <c r="O62" s="51">
        <v>350</v>
      </c>
      <c r="P62" s="86"/>
      <c r="Q62" s="44" t="s">
        <v>71</v>
      </c>
      <c r="R62" s="103"/>
      <c r="S62" s="59" t="s">
        <v>204</v>
      </c>
      <c r="T62" s="51">
        <v>250</v>
      </c>
      <c r="U62" s="87"/>
    </row>
    <row r="63" spans="2:21" ht="15.75" customHeight="1">
      <c r="B63" s="329"/>
      <c r="C63" s="271" t="s">
        <v>71</v>
      </c>
      <c r="D63" s="260"/>
      <c r="E63" s="59" t="s">
        <v>214</v>
      </c>
      <c r="F63" s="51">
        <v>200</v>
      </c>
      <c r="G63" s="86"/>
      <c r="H63" s="254" t="s">
        <v>71</v>
      </c>
      <c r="I63" s="255"/>
      <c r="J63" s="51">
        <v>200</v>
      </c>
      <c r="K63" s="86"/>
      <c r="L63" s="254" t="s">
        <v>72</v>
      </c>
      <c r="M63" s="260"/>
      <c r="N63" s="59" t="s">
        <v>216</v>
      </c>
      <c r="O63" s="51">
        <v>100</v>
      </c>
      <c r="P63" s="86"/>
      <c r="Q63" s="254" t="s">
        <v>72</v>
      </c>
      <c r="R63" s="260"/>
      <c r="S63" s="116" t="s">
        <v>211</v>
      </c>
      <c r="T63" s="51">
        <v>50</v>
      </c>
      <c r="U63" s="87"/>
    </row>
    <row r="64" spans="2:21" ht="15.75" customHeight="1">
      <c r="B64" s="329"/>
      <c r="C64" s="271" t="s">
        <v>72</v>
      </c>
      <c r="D64" s="260"/>
      <c r="E64" s="59" t="s">
        <v>217</v>
      </c>
      <c r="F64" s="51">
        <v>50</v>
      </c>
      <c r="G64" s="86"/>
      <c r="H64" s="44" t="s">
        <v>72</v>
      </c>
      <c r="I64" s="59" t="s">
        <v>210</v>
      </c>
      <c r="J64" s="51">
        <v>50</v>
      </c>
      <c r="K64" s="86"/>
      <c r="L64" s="254"/>
      <c r="M64" s="260"/>
      <c r="N64" s="255"/>
      <c r="O64" s="51"/>
      <c r="P64" s="86"/>
      <c r="Q64" s="254"/>
      <c r="R64" s="260"/>
      <c r="S64" s="116"/>
      <c r="T64" s="51"/>
      <c r="U64" s="87"/>
    </row>
    <row r="65" spans="2:21" ht="15.75" customHeight="1">
      <c r="B65" s="359"/>
      <c r="C65" s="267"/>
      <c r="D65" s="268"/>
      <c r="E65" s="269"/>
      <c r="F65" s="52"/>
      <c r="G65" s="90"/>
      <c r="H65" s="270"/>
      <c r="I65" s="269"/>
      <c r="J65" s="52"/>
      <c r="K65" s="90"/>
      <c r="L65" s="270"/>
      <c r="M65" s="268"/>
      <c r="N65" s="269"/>
      <c r="O65" s="52"/>
      <c r="P65" s="90"/>
      <c r="Q65" s="270"/>
      <c r="R65" s="268"/>
      <c r="S65" s="269"/>
      <c r="T65" s="52"/>
      <c r="U65" s="91"/>
    </row>
    <row r="66" spans="1:21" ht="15.75" customHeight="1">
      <c r="A66" s="92"/>
      <c r="B66" s="93">
        <f>F66+J66+O66+T66</f>
        <v>8050</v>
      </c>
      <c r="C66" s="321" t="s">
        <v>218</v>
      </c>
      <c r="D66" s="322"/>
      <c r="E66" s="323"/>
      <c r="F66" s="53">
        <f>SUM(F60:F65)</f>
        <v>950</v>
      </c>
      <c r="G66" s="94">
        <f>IF(AND(G64="",G60="",G62="",G63="",G61=""),"",SUM(G60:G65))</f>
      </c>
      <c r="H66" s="324" t="s">
        <v>218</v>
      </c>
      <c r="I66" s="323"/>
      <c r="J66" s="53">
        <f>SUM(J60:J65)</f>
        <v>1850</v>
      </c>
      <c r="K66" s="94">
        <f>IF(AND(K64="",K60="",K62="",K63="",K61=""),"",SUM(K60:K65))</f>
      </c>
      <c r="L66" s="324" t="s">
        <v>218</v>
      </c>
      <c r="M66" s="322"/>
      <c r="N66" s="323"/>
      <c r="O66" s="53">
        <f>SUM(O60:O65)</f>
        <v>3750</v>
      </c>
      <c r="P66" s="94">
        <f>IF(AND(P64="",P60="",P62="",P63="",P61=""),"",SUM(P60:P65))</f>
      </c>
      <c r="Q66" s="324" t="s">
        <v>218</v>
      </c>
      <c r="R66" s="322"/>
      <c r="S66" s="323"/>
      <c r="T66" s="53">
        <f>SUM(T60:T65)</f>
        <v>1500</v>
      </c>
      <c r="U66" s="95">
        <f>IF(AND(U60="",U62="",U63="",U61=""),"",SUM(U60:U63))</f>
      </c>
    </row>
    <row r="67" spans="2:21" ht="15.75" customHeight="1">
      <c r="B67" s="358" t="s">
        <v>73</v>
      </c>
      <c r="C67" s="330" t="s">
        <v>74</v>
      </c>
      <c r="D67" s="326"/>
      <c r="E67" s="327"/>
      <c r="F67" s="51">
        <v>600</v>
      </c>
      <c r="G67" s="96"/>
      <c r="H67" s="325" t="s">
        <v>74</v>
      </c>
      <c r="I67" s="327"/>
      <c r="J67" s="51">
        <v>1050</v>
      </c>
      <c r="K67" s="96"/>
      <c r="L67" s="325" t="s">
        <v>74</v>
      </c>
      <c r="M67" s="326"/>
      <c r="N67" s="327"/>
      <c r="O67" s="51">
        <v>2700</v>
      </c>
      <c r="P67" s="96"/>
      <c r="Q67" s="325" t="s">
        <v>288</v>
      </c>
      <c r="R67" s="326"/>
      <c r="S67" s="327"/>
      <c r="T67" s="51">
        <v>2000</v>
      </c>
      <c r="U67" s="97"/>
    </row>
    <row r="68" spans="2:21" ht="15.75" customHeight="1">
      <c r="B68" s="329"/>
      <c r="C68" s="271" t="s">
        <v>75</v>
      </c>
      <c r="D68" s="260"/>
      <c r="E68" s="255"/>
      <c r="F68" s="54">
        <v>700</v>
      </c>
      <c r="G68" s="96"/>
      <c r="H68" s="254" t="s">
        <v>76</v>
      </c>
      <c r="I68" s="255"/>
      <c r="J68" s="54">
        <v>2000</v>
      </c>
      <c r="K68" s="96"/>
      <c r="L68" s="254" t="s">
        <v>75</v>
      </c>
      <c r="M68" s="260"/>
      <c r="N68" s="255"/>
      <c r="O68" s="51">
        <v>1900</v>
      </c>
      <c r="P68" s="96"/>
      <c r="Q68" s="254" t="s">
        <v>77</v>
      </c>
      <c r="R68" s="260"/>
      <c r="S68" s="255"/>
      <c r="T68" s="54">
        <v>2500</v>
      </c>
      <c r="U68" s="97"/>
    </row>
    <row r="69" spans="2:21" ht="15.75" customHeight="1">
      <c r="B69" s="329"/>
      <c r="C69" s="271" t="s">
        <v>78</v>
      </c>
      <c r="D69" s="260"/>
      <c r="E69" s="255"/>
      <c r="F69" s="51">
        <v>1500</v>
      </c>
      <c r="G69" s="86"/>
      <c r="H69" s="254" t="s">
        <v>219</v>
      </c>
      <c r="I69" s="255"/>
      <c r="J69" s="51">
        <v>1300</v>
      </c>
      <c r="K69" s="86"/>
      <c r="L69" s="254" t="s">
        <v>79</v>
      </c>
      <c r="M69" s="260"/>
      <c r="N69" s="255"/>
      <c r="O69" s="51">
        <v>1900</v>
      </c>
      <c r="P69" s="86"/>
      <c r="Q69" s="254" t="s">
        <v>80</v>
      </c>
      <c r="R69" s="260"/>
      <c r="S69" s="255"/>
      <c r="T69" s="51">
        <v>1950</v>
      </c>
      <c r="U69" s="87"/>
    </row>
    <row r="70" spans="2:21" ht="15.75" customHeight="1">
      <c r="B70" s="329"/>
      <c r="C70" s="271" t="s">
        <v>81</v>
      </c>
      <c r="D70" s="260"/>
      <c r="E70" s="59" t="s">
        <v>214</v>
      </c>
      <c r="F70" s="51">
        <v>200</v>
      </c>
      <c r="G70" s="86"/>
      <c r="H70" s="254" t="s">
        <v>220</v>
      </c>
      <c r="I70" s="255"/>
      <c r="J70" s="51">
        <v>600</v>
      </c>
      <c r="K70" s="86"/>
      <c r="L70" s="254"/>
      <c r="M70" s="260"/>
      <c r="N70" s="255"/>
      <c r="O70" s="51"/>
      <c r="P70" s="86"/>
      <c r="Q70" s="254" t="s">
        <v>82</v>
      </c>
      <c r="R70" s="260"/>
      <c r="S70" s="116" t="s">
        <v>215</v>
      </c>
      <c r="T70" s="52">
        <v>900</v>
      </c>
      <c r="U70" s="87"/>
    </row>
    <row r="71" spans="2:21" ht="15.75" customHeight="1">
      <c r="B71" s="359"/>
      <c r="C71" s="267"/>
      <c r="D71" s="268"/>
      <c r="E71" s="269"/>
      <c r="F71" s="52"/>
      <c r="G71" s="119"/>
      <c r="H71" s="360"/>
      <c r="I71" s="361"/>
      <c r="J71" s="52"/>
      <c r="K71" s="90"/>
      <c r="L71" s="270"/>
      <c r="M71" s="268"/>
      <c r="N71" s="269"/>
      <c r="O71" s="52"/>
      <c r="P71" s="90"/>
      <c r="Q71" s="270"/>
      <c r="R71" s="268"/>
      <c r="S71" s="269"/>
      <c r="T71" s="52"/>
      <c r="U71" s="91"/>
    </row>
    <row r="72" spans="1:21" ht="15.75" customHeight="1" thickBot="1">
      <c r="A72" s="92"/>
      <c r="B72" s="120">
        <f>F72+J72+O72+T72</f>
        <v>21800</v>
      </c>
      <c r="C72" s="345" t="s">
        <v>218</v>
      </c>
      <c r="D72" s="346"/>
      <c r="E72" s="347"/>
      <c r="F72" s="61">
        <f>SUM(F67:F71)</f>
        <v>3000</v>
      </c>
      <c r="G72" s="121">
        <f>IF(AND(G67="",G70="",G69="",G68=""),"",SUM(G67:G70))</f>
      </c>
      <c r="H72" s="348" t="s">
        <v>218</v>
      </c>
      <c r="I72" s="347"/>
      <c r="J72" s="61">
        <f>SUM(J67:J71)</f>
        <v>4950</v>
      </c>
      <c r="K72" s="121">
        <f>IF(AND(K67="",K70="",K69="",K68=""),"",SUM(K67:K70))</f>
      </c>
      <c r="L72" s="348" t="s">
        <v>218</v>
      </c>
      <c r="M72" s="346"/>
      <c r="N72" s="347"/>
      <c r="O72" s="61">
        <f>SUM(O67:O71)</f>
        <v>6500</v>
      </c>
      <c r="P72" s="121">
        <f>IF(AND(P67="",P70="",P69="",P68=""),"",SUM(P67:P70))</f>
      </c>
      <c r="Q72" s="348" t="s">
        <v>218</v>
      </c>
      <c r="R72" s="346"/>
      <c r="S72" s="347"/>
      <c r="T72" s="61">
        <f>SUM(T67:T71)</f>
        <v>7350</v>
      </c>
      <c r="U72" s="122">
        <f>IF(AND(U67="",U70="",U69="",U68=""),"",SUM(U67:U70))</f>
      </c>
    </row>
    <row r="73" spans="1:22" s="41" customFormat="1" ht="9.75" customHeight="1" thickBot="1">
      <c r="A73" s="123"/>
      <c r="B73" s="73"/>
      <c r="C73" s="63"/>
      <c r="D73" s="124"/>
      <c r="E73" s="62"/>
      <c r="F73" s="63"/>
      <c r="G73" s="125"/>
      <c r="H73" s="63"/>
      <c r="I73" s="62"/>
      <c r="J73" s="63"/>
      <c r="K73" s="125"/>
      <c r="L73" s="63"/>
      <c r="M73" s="63"/>
      <c r="N73" s="62"/>
      <c r="O73" s="63"/>
      <c r="P73" s="125"/>
      <c r="Q73" s="63"/>
      <c r="R73" s="124"/>
      <c r="S73" s="62"/>
      <c r="T73" s="63"/>
      <c r="U73" s="125"/>
      <c r="V73" s="71"/>
    </row>
    <row r="74" spans="2:21" ht="20.25" customHeight="1" thickBot="1">
      <c r="B74" s="79"/>
      <c r="C74" s="307" t="s">
        <v>3</v>
      </c>
      <c r="D74" s="308"/>
      <c r="E74" s="308"/>
      <c r="F74" s="309"/>
      <c r="G74" s="310"/>
      <c r="H74" s="309" t="s">
        <v>4</v>
      </c>
      <c r="I74" s="309"/>
      <c r="J74" s="309"/>
      <c r="K74" s="310"/>
      <c r="L74" s="309" t="s">
        <v>5</v>
      </c>
      <c r="M74" s="309"/>
      <c r="N74" s="309"/>
      <c r="O74" s="309"/>
      <c r="P74" s="310"/>
      <c r="Q74" s="309" t="s">
        <v>6</v>
      </c>
      <c r="R74" s="309"/>
      <c r="S74" s="309"/>
      <c r="T74" s="309"/>
      <c r="U74" s="320"/>
    </row>
    <row r="75" spans="1:22" s="42" customFormat="1" ht="17.25" customHeight="1" thickBot="1">
      <c r="A75" s="80"/>
      <c r="B75" s="81"/>
      <c r="C75" s="311" t="s">
        <v>7</v>
      </c>
      <c r="D75" s="312"/>
      <c r="E75" s="313"/>
      <c r="F75" s="49" t="s">
        <v>8</v>
      </c>
      <c r="G75" s="82" t="s">
        <v>9</v>
      </c>
      <c r="H75" s="314" t="s">
        <v>7</v>
      </c>
      <c r="I75" s="313"/>
      <c r="J75" s="49" t="s">
        <v>8</v>
      </c>
      <c r="K75" s="82" t="s">
        <v>9</v>
      </c>
      <c r="L75" s="314" t="s">
        <v>7</v>
      </c>
      <c r="M75" s="312"/>
      <c r="N75" s="313"/>
      <c r="O75" s="49" t="s">
        <v>8</v>
      </c>
      <c r="P75" s="82" t="s">
        <v>9</v>
      </c>
      <c r="Q75" s="314" t="s">
        <v>7</v>
      </c>
      <c r="R75" s="312"/>
      <c r="S75" s="313"/>
      <c r="T75" s="49" t="s">
        <v>8</v>
      </c>
      <c r="U75" s="83" t="s">
        <v>9</v>
      </c>
      <c r="V75" s="80"/>
    </row>
    <row r="76" spans="2:21" ht="15.75" customHeight="1">
      <c r="B76" s="362" t="s">
        <v>83</v>
      </c>
      <c r="C76" s="264" t="s">
        <v>84</v>
      </c>
      <c r="D76" s="265"/>
      <c r="E76" s="266"/>
      <c r="F76" s="50">
        <v>1000</v>
      </c>
      <c r="G76" s="84"/>
      <c r="H76" s="284" t="s">
        <v>84</v>
      </c>
      <c r="I76" s="266"/>
      <c r="J76" s="50">
        <v>2500</v>
      </c>
      <c r="K76" s="84"/>
      <c r="L76" s="284" t="s">
        <v>84</v>
      </c>
      <c r="M76" s="265"/>
      <c r="N76" s="266"/>
      <c r="O76" s="50">
        <v>3900</v>
      </c>
      <c r="P76" s="84"/>
      <c r="Q76" s="284" t="s">
        <v>287</v>
      </c>
      <c r="R76" s="265"/>
      <c r="S76" s="266"/>
      <c r="T76" s="50">
        <v>2800</v>
      </c>
      <c r="U76" s="85"/>
    </row>
    <row r="77" spans="2:21" ht="15.75" customHeight="1">
      <c r="B77" s="329"/>
      <c r="C77" s="378" t="s">
        <v>85</v>
      </c>
      <c r="D77" s="375"/>
      <c r="E77" s="59" t="s">
        <v>214</v>
      </c>
      <c r="F77" s="51">
        <v>300</v>
      </c>
      <c r="G77" s="86"/>
      <c r="H77" s="254" t="s">
        <v>85</v>
      </c>
      <c r="I77" s="255"/>
      <c r="J77" s="51">
        <v>500</v>
      </c>
      <c r="K77" s="86"/>
      <c r="L77" s="44" t="s">
        <v>88</v>
      </c>
      <c r="M77" s="103"/>
      <c r="N77" s="58"/>
      <c r="O77" s="51">
        <v>1100</v>
      </c>
      <c r="P77" s="86"/>
      <c r="Q77" s="374" t="s">
        <v>85</v>
      </c>
      <c r="R77" s="375"/>
      <c r="S77" s="59" t="s">
        <v>215</v>
      </c>
      <c r="T77" s="51">
        <v>850</v>
      </c>
      <c r="U77" s="87"/>
    </row>
    <row r="78" spans="2:21" ht="15.75" customHeight="1">
      <c r="B78" s="329"/>
      <c r="C78" s="271" t="s">
        <v>86</v>
      </c>
      <c r="D78" s="260"/>
      <c r="E78" s="116" t="s">
        <v>250</v>
      </c>
      <c r="F78" s="52">
        <v>350</v>
      </c>
      <c r="G78" s="86"/>
      <c r="H78" s="44" t="s">
        <v>87</v>
      </c>
      <c r="I78" s="59" t="s">
        <v>215</v>
      </c>
      <c r="J78" s="51">
        <v>850</v>
      </c>
      <c r="K78" s="86"/>
      <c r="L78" s="302" t="s">
        <v>149</v>
      </c>
      <c r="M78" s="303"/>
      <c r="N78" s="304"/>
      <c r="O78" s="51">
        <v>1450</v>
      </c>
      <c r="P78" s="86"/>
      <c r="Q78" s="254" t="s">
        <v>251</v>
      </c>
      <c r="R78" s="260"/>
      <c r="S78" s="255"/>
      <c r="T78" s="51">
        <v>1450</v>
      </c>
      <c r="U78" s="87"/>
    </row>
    <row r="79" spans="2:21" ht="15.75" customHeight="1">
      <c r="B79" s="359"/>
      <c r="C79" s="267"/>
      <c r="D79" s="268"/>
      <c r="E79" s="269"/>
      <c r="F79" s="52"/>
      <c r="G79" s="90"/>
      <c r="H79" s="270"/>
      <c r="I79" s="269"/>
      <c r="J79" s="52"/>
      <c r="K79" s="90"/>
      <c r="L79" s="270"/>
      <c r="M79" s="268"/>
      <c r="N79" s="269"/>
      <c r="O79" s="51"/>
      <c r="P79" s="90"/>
      <c r="Q79" s="270"/>
      <c r="R79" s="268"/>
      <c r="S79" s="269"/>
      <c r="T79" s="52"/>
      <c r="U79" s="91"/>
    </row>
    <row r="80" spans="1:21" ht="15.75" customHeight="1">
      <c r="A80" s="92"/>
      <c r="B80" s="93">
        <f>F80+J80+O80+T80</f>
        <v>17050</v>
      </c>
      <c r="C80" s="321" t="s">
        <v>218</v>
      </c>
      <c r="D80" s="322"/>
      <c r="E80" s="323"/>
      <c r="F80" s="53">
        <f>SUM(F76:F79)</f>
        <v>1650</v>
      </c>
      <c r="G80" s="94">
        <f>IF(AND(G78="",G77="",G76=""),"",SUM(G76:G79))</f>
      </c>
      <c r="H80" s="324" t="s">
        <v>218</v>
      </c>
      <c r="I80" s="323"/>
      <c r="J80" s="53">
        <f>SUM(J76:J79)</f>
        <v>3850</v>
      </c>
      <c r="K80" s="94">
        <f>IF(AND(K78="",K77="",K76=""),"",SUM(K76:K79))</f>
      </c>
      <c r="L80" s="324" t="s">
        <v>218</v>
      </c>
      <c r="M80" s="322"/>
      <c r="N80" s="323"/>
      <c r="O80" s="53">
        <f>SUM(O76:O79)</f>
        <v>6450</v>
      </c>
      <c r="P80" s="94">
        <f>IF(AND(P78="",P77="",P76=""),"",SUM(P76:P78))</f>
      </c>
      <c r="Q80" s="324" t="s">
        <v>218</v>
      </c>
      <c r="R80" s="322"/>
      <c r="S80" s="323"/>
      <c r="T80" s="53">
        <f>SUM(T76:T79)</f>
        <v>5100</v>
      </c>
      <c r="U80" s="95">
        <f>IF(AND(U78="",U77="",U76=""),"",SUM(U76:U79))</f>
      </c>
    </row>
    <row r="81" spans="2:21" ht="15.75" customHeight="1">
      <c r="B81" s="358" t="s">
        <v>89</v>
      </c>
      <c r="C81" s="372" t="s">
        <v>90</v>
      </c>
      <c r="D81" s="373"/>
      <c r="E81" s="126" t="s">
        <v>214</v>
      </c>
      <c r="F81" s="54">
        <v>100</v>
      </c>
      <c r="G81" s="96"/>
      <c r="H81" s="325" t="s">
        <v>140</v>
      </c>
      <c r="I81" s="327"/>
      <c r="J81" s="54">
        <v>750</v>
      </c>
      <c r="K81" s="96"/>
      <c r="L81" s="325" t="s">
        <v>90</v>
      </c>
      <c r="M81" s="326"/>
      <c r="N81" s="327"/>
      <c r="O81" s="54">
        <v>700</v>
      </c>
      <c r="P81" s="96"/>
      <c r="Q81" s="376" t="s">
        <v>90</v>
      </c>
      <c r="R81" s="373"/>
      <c r="S81" s="126" t="s">
        <v>215</v>
      </c>
      <c r="T81" s="54">
        <v>650</v>
      </c>
      <c r="U81" s="97"/>
    </row>
    <row r="82" spans="2:21" ht="15.75" customHeight="1">
      <c r="B82" s="329"/>
      <c r="C82" s="271"/>
      <c r="D82" s="260"/>
      <c r="E82" s="255"/>
      <c r="F82" s="51"/>
      <c r="G82" s="86"/>
      <c r="H82" s="254"/>
      <c r="I82" s="255"/>
      <c r="J82" s="51"/>
      <c r="K82" s="86"/>
      <c r="L82" s="254" t="s">
        <v>91</v>
      </c>
      <c r="M82" s="260"/>
      <c r="N82" s="255"/>
      <c r="O82" s="51">
        <v>500</v>
      </c>
      <c r="P82" s="86"/>
      <c r="Q82" s="254"/>
      <c r="R82" s="260"/>
      <c r="S82" s="255"/>
      <c r="T82" s="51"/>
      <c r="U82" s="87"/>
    </row>
    <row r="83" spans="2:21" ht="15.75" customHeight="1">
      <c r="B83" s="329"/>
      <c r="C83" s="271"/>
      <c r="D83" s="260"/>
      <c r="E83" s="255"/>
      <c r="F83" s="51"/>
      <c r="G83" s="86"/>
      <c r="H83" s="254"/>
      <c r="I83" s="255"/>
      <c r="J83" s="51"/>
      <c r="K83" s="86"/>
      <c r="L83" s="254"/>
      <c r="M83" s="260"/>
      <c r="N83" s="255"/>
      <c r="O83" s="51"/>
      <c r="P83" s="86"/>
      <c r="Q83" s="254"/>
      <c r="R83" s="260"/>
      <c r="S83" s="255"/>
      <c r="T83" s="51"/>
      <c r="U83" s="87"/>
    </row>
    <row r="84" spans="2:21" ht="15.75" customHeight="1">
      <c r="B84" s="359"/>
      <c r="C84" s="271"/>
      <c r="D84" s="260"/>
      <c r="E84" s="255"/>
      <c r="F84" s="52"/>
      <c r="G84" s="90"/>
      <c r="H84" s="270"/>
      <c r="I84" s="269"/>
      <c r="J84" s="52"/>
      <c r="K84" s="90"/>
      <c r="L84" s="270"/>
      <c r="M84" s="268"/>
      <c r="N84" s="269"/>
      <c r="O84" s="52"/>
      <c r="P84" s="90"/>
      <c r="Q84" s="270"/>
      <c r="R84" s="268"/>
      <c r="S84" s="269"/>
      <c r="T84" s="52"/>
      <c r="U84" s="91"/>
    </row>
    <row r="85" spans="1:21" ht="15.75" customHeight="1">
      <c r="A85" s="92"/>
      <c r="B85" s="104">
        <f>F85+J85+O85+T85</f>
        <v>2700</v>
      </c>
      <c r="C85" s="321" t="s">
        <v>218</v>
      </c>
      <c r="D85" s="322"/>
      <c r="E85" s="323"/>
      <c r="F85" s="55">
        <f>SUM(F81:F84)</f>
        <v>100</v>
      </c>
      <c r="G85" s="94">
        <f>IF(AND(G83="",G82="",G81=""),"",SUM(G81:G84))</f>
      </c>
      <c r="H85" s="324" t="s">
        <v>218</v>
      </c>
      <c r="I85" s="323"/>
      <c r="J85" s="55">
        <f>SUM(J81:J84)</f>
        <v>750</v>
      </c>
      <c r="K85" s="94">
        <f>IF(AND(K83="",K82="",K81=""),"",SUM(K81:K84))</f>
      </c>
      <c r="L85" s="324" t="s">
        <v>218</v>
      </c>
      <c r="M85" s="322"/>
      <c r="N85" s="323"/>
      <c r="O85" s="55">
        <f>SUM(O81:O84)</f>
        <v>1200</v>
      </c>
      <c r="P85" s="94">
        <f>IF(AND(P83="",P82="",P81=""),"",SUM(P81:P84))</f>
      </c>
      <c r="Q85" s="324" t="s">
        <v>218</v>
      </c>
      <c r="R85" s="322"/>
      <c r="S85" s="323"/>
      <c r="T85" s="55">
        <f>SUM(T81:T84)</f>
        <v>650</v>
      </c>
      <c r="U85" s="95">
        <f>IF(AND(U83="",U82="",U81=""),"",SUM(U81:U84))</f>
      </c>
    </row>
    <row r="86" spans="2:21" ht="15.75" customHeight="1">
      <c r="B86" s="358" t="s">
        <v>92</v>
      </c>
      <c r="C86" s="330" t="s">
        <v>93</v>
      </c>
      <c r="D86" s="326"/>
      <c r="E86" s="327"/>
      <c r="F86" s="64">
        <v>1650</v>
      </c>
      <c r="G86" s="127"/>
      <c r="H86" s="325" t="s">
        <v>94</v>
      </c>
      <c r="I86" s="327"/>
      <c r="J86" s="64">
        <v>1200</v>
      </c>
      <c r="K86" s="127"/>
      <c r="L86" s="325" t="s">
        <v>94</v>
      </c>
      <c r="M86" s="326"/>
      <c r="N86" s="327"/>
      <c r="O86" s="64">
        <v>3650</v>
      </c>
      <c r="P86" s="127"/>
      <c r="Q86" s="325" t="s">
        <v>94</v>
      </c>
      <c r="R86" s="326"/>
      <c r="S86" s="327"/>
      <c r="T86" s="64">
        <v>2550</v>
      </c>
      <c r="U86" s="128"/>
    </row>
    <row r="87" spans="2:21" ht="15.75" customHeight="1">
      <c r="B87" s="329"/>
      <c r="C87" s="271"/>
      <c r="D87" s="260"/>
      <c r="E87" s="255"/>
      <c r="F87" s="51"/>
      <c r="G87" s="86"/>
      <c r="H87" s="254"/>
      <c r="I87" s="255"/>
      <c r="J87" s="51"/>
      <c r="K87" s="86"/>
      <c r="L87" s="254"/>
      <c r="M87" s="260"/>
      <c r="N87" s="255"/>
      <c r="O87" s="51"/>
      <c r="P87" s="86"/>
      <c r="Q87" s="254"/>
      <c r="R87" s="260"/>
      <c r="S87" s="255"/>
      <c r="T87" s="51"/>
      <c r="U87" s="87"/>
    </row>
    <row r="88" spans="2:21" ht="15.75" customHeight="1">
      <c r="B88" s="329"/>
      <c r="C88" s="271"/>
      <c r="D88" s="260"/>
      <c r="E88" s="255"/>
      <c r="F88" s="51"/>
      <c r="G88" s="86"/>
      <c r="H88" s="254"/>
      <c r="I88" s="255"/>
      <c r="J88" s="51"/>
      <c r="K88" s="86"/>
      <c r="L88" s="254"/>
      <c r="M88" s="260"/>
      <c r="N88" s="255"/>
      <c r="O88" s="51"/>
      <c r="P88" s="86"/>
      <c r="Q88" s="254"/>
      <c r="R88" s="260"/>
      <c r="S88" s="255"/>
      <c r="T88" s="51"/>
      <c r="U88" s="87"/>
    </row>
    <row r="89" spans="2:21" ht="15.75" customHeight="1">
      <c r="B89" s="359"/>
      <c r="C89" s="271"/>
      <c r="D89" s="260"/>
      <c r="E89" s="255"/>
      <c r="F89" s="57"/>
      <c r="G89" s="110"/>
      <c r="H89" s="270"/>
      <c r="I89" s="269"/>
      <c r="J89" s="57"/>
      <c r="K89" s="110"/>
      <c r="L89" s="270"/>
      <c r="M89" s="268"/>
      <c r="N89" s="269"/>
      <c r="O89" s="57"/>
      <c r="P89" s="110"/>
      <c r="Q89" s="270"/>
      <c r="R89" s="268"/>
      <c r="S89" s="269"/>
      <c r="T89" s="57"/>
      <c r="U89" s="114"/>
    </row>
    <row r="90" spans="1:21" ht="15.75" customHeight="1">
      <c r="A90" s="92"/>
      <c r="B90" s="93">
        <f>F90+J90+O90+T90</f>
        <v>9050</v>
      </c>
      <c r="C90" s="321" t="s">
        <v>218</v>
      </c>
      <c r="D90" s="322"/>
      <c r="E90" s="323"/>
      <c r="F90" s="53">
        <f>SUM(F86:F89)</f>
        <v>1650</v>
      </c>
      <c r="G90" s="94">
        <f>IF(AND(G88="",G87="",G86=""),"",SUM(G86:G89))</f>
      </c>
      <c r="H90" s="324" t="s">
        <v>218</v>
      </c>
      <c r="I90" s="323"/>
      <c r="J90" s="53">
        <f>SUM(J86:J89)</f>
        <v>1200</v>
      </c>
      <c r="K90" s="94">
        <f>IF(AND(K88="",K87="",K86=""),"",SUM(K86:K89))</f>
      </c>
      <c r="L90" s="324" t="s">
        <v>218</v>
      </c>
      <c r="M90" s="322"/>
      <c r="N90" s="323"/>
      <c r="O90" s="53">
        <f>SUM(O86:O89)</f>
        <v>3650</v>
      </c>
      <c r="P90" s="94">
        <f>IF(AND(P88="",P87="",P86=""),"",SUM(P86:P89))</f>
      </c>
      <c r="Q90" s="324" t="s">
        <v>218</v>
      </c>
      <c r="R90" s="322"/>
      <c r="S90" s="323"/>
      <c r="T90" s="53">
        <f>SUM(T86:T89)</f>
        <v>2550</v>
      </c>
      <c r="U90" s="95">
        <f>IF(AND(U88="",U87="",U86=""),"",SUM(U86:U89))</f>
      </c>
    </row>
    <row r="91" spans="2:21" ht="15.75" customHeight="1">
      <c r="B91" s="358" t="s">
        <v>95</v>
      </c>
      <c r="C91" s="330" t="s">
        <v>96</v>
      </c>
      <c r="D91" s="326"/>
      <c r="E91" s="327"/>
      <c r="F91" s="54">
        <v>1500</v>
      </c>
      <c r="G91" s="96"/>
      <c r="H91" s="325" t="s">
        <v>97</v>
      </c>
      <c r="I91" s="327"/>
      <c r="J91" s="54">
        <v>600</v>
      </c>
      <c r="K91" s="96"/>
      <c r="L91" s="325" t="s">
        <v>97</v>
      </c>
      <c r="M91" s="326"/>
      <c r="N91" s="327"/>
      <c r="O91" s="54">
        <v>1450</v>
      </c>
      <c r="P91" s="96"/>
      <c r="Q91" s="325" t="s">
        <v>98</v>
      </c>
      <c r="R91" s="326"/>
      <c r="S91" s="327"/>
      <c r="T91" s="54">
        <v>1100</v>
      </c>
      <c r="U91" s="97"/>
    </row>
    <row r="92" spans="2:21" ht="15.75" customHeight="1">
      <c r="B92" s="329"/>
      <c r="C92" s="271" t="s">
        <v>99</v>
      </c>
      <c r="D92" s="260"/>
      <c r="E92" s="255"/>
      <c r="F92" s="51">
        <v>1050</v>
      </c>
      <c r="G92" s="86"/>
      <c r="H92" s="254" t="s">
        <v>100</v>
      </c>
      <c r="I92" s="255"/>
      <c r="J92" s="51">
        <v>750</v>
      </c>
      <c r="K92" s="86"/>
      <c r="L92" s="254" t="s">
        <v>100</v>
      </c>
      <c r="M92" s="260"/>
      <c r="N92" s="255"/>
      <c r="O92" s="51">
        <v>1200</v>
      </c>
      <c r="P92" s="86"/>
      <c r="Q92" s="254" t="s">
        <v>101</v>
      </c>
      <c r="R92" s="260"/>
      <c r="S92" s="255"/>
      <c r="T92" s="51">
        <v>250</v>
      </c>
      <c r="U92" s="87"/>
    </row>
    <row r="93" spans="2:21" ht="15.75" customHeight="1">
      <c r="B93" s="329"/>
      <c r="C93" s="271"/>
      <c r="D93" s="260"/>
      <c r="E93" s="255"/>
      <c r="F93" s="51"/>
      <c r="G93" s="86"/>
      <c r="H93" s="254" t="s">
        <v>102</v>
      </c>
      <c r="I93" s="255"/>
      <c r="J93" s="51">
        <v>100</v>
      </c>
      <c r="K93" s="86"/>
      <c r="L93" s="254" t="s">
        <v>99</v>
      </c>
      <c r="M93" s="260"/>
      <c r="N93" s="255"/>
      <c r="O93" s="51">
        <v>1800</v>
      </c>
      <c r="P93" s="86"/>
      <c r="Q93" s="254" t="s">
        <v>99</v>
      </c>
      <c r="R93" s="260"/>
      <c r="S93" s="255"/>
      <c r="T93" s="51">
        <v>800</v>
      </c>
      <c r="U93" s="87"/>
    </row>
    <row r="94" spans="2:21" ht="15.75" customHeight="1">
      <c r="B94" s="329"/>
      <c r="C94" s="271"/>
      <c r="D94" s="260"/>
      <c r="E94" s="255"/>
      <c r="F94" s="51"/>
      <c r="G94" s="86"/>
      <c r="H94" s="254" t="s">
        <v>99</v>
      </c>
      <c r="I94" s="255"/>
      <c r="J94" s="51">
        <v>1150</v>
      </c>
      <c r="K94" s="86"/>
      <c r="L94" s="254" t="s">
        <v>292</v>
      </c>
      <c r="M94" s="260"/>
      <c r="N94" s="255"/>
      <c r="O94" s="51">
        <v>1000</v>
      </c>
      <c r="P94" s="86"/>
      <c r="Q94" s="254"/>
      <c r="R94" s="260"/>
      <c r="S94" s="255"/>
      <c r="T94" s="51"/>
      <c r="U94" s="87"/>
    </row>
    <row r="95" spans="2:21" ht="15.75" customHeight="1">
      <c r="B95" s="359"/>
      <c r="C95" s="271"/>
      <c r="D95" s="260"/>
      <c r="E95" s="255"/>
      <c r="F95" s="52"/>
      <c r="G95" s="90"/>
      <c r="H95" s="270"/>
      <c r="I95" s="269"/>
      <c r="J95" s="52"/>
      <c r="K95" s="90"/>
      <c r="L95" s="254"/>
      <c r="M95" s="260"/>
      <c r="N95" s="255"/>
      <c r="O95" s="52"/>
      <c r="P95" s="90"/>
      <c r="Q95" s="254"/>
      <c r="R95" s="260"/>
      <c r="S95" s="255"/>
      <c r="T95" s="52"/>
      <c r="U95" s="91"/>
    </row>
    <row r="96" spans="1:21" ht="15.75" customHeight="1">
      <c r="A96" s="92"/>
      <c r="B96" s="93">
        <f>F96+J96+O96+T96</f>
        <v>12750</v>
      </c>
      <c r="C96" s="321" t="s">
        <v>218</v>
      </c>
      <c r="D96" s="322"/>
      <c r="E96" s="323"/>
      <c r="F96" s="53">
        <f>SUM(F91:F95)</f>
        <v>2550</v>
      </c>
      <c r="G96" s="94">
        <f>IF(AND(G91="",G93="",G92=""),"",SUM(G91:G94))</f>
      </c>
      <c r="H96" s="324" t="s">
        <v>218</v>
      </c>
      <c r="I96" s="323"/>
      <c r="J96" s="53">
        <f>SUM(J91:J95)</f>
        <v>2600</v>
      </c>
      <c r="K96" s="94">
        <f>IF(AND(K94="",K91="",K93="",K92=""),"",SUM(K91:K94))</f>
      </c>
      <c r="L96" s="324" t="s">
        <v>218</v>
      </c>
      <c r="M96" s="322"/>
      <c r="N96" s="323"/>
      <c r="O96" s="53">
        <f>SUM(O91:O95)</f>
        <v>5450</v>
      </c>
      <c r="P96" s="94">
        <f>IF(AND(P94="",P91="",P93="",P92=""),"",SUM(P91:P94))</f>
      </c>
      <c r="Q96" s="324" t="s">
        <v>218</v>
      </c>
      <c r="R96" s="322"/>
      <c r="S96" s="323"/>
      <c r="T96" s="53">
        <f>SUM(T91:T95)</f>
        <v>2150</v>
      </c>
      <c r="U96" s="95">
        <f>IF(AND(U91="",U93="",U92=""),"",SUM(U91:U94))</f>
      </c>
    </row>
    <row r="97" spans="2:21" ht="15.75" customHeight="1">
      <c r="B97" s="358" t="s">
        <v>103</v>
      </c>
      <c r="C97" s="330" t="s">
        <v>104</v>
      </c>
      <c r="D97" s="326"/>
      <c r="E97" s="126" t="s">
        <v>252</v>
      </c>
      <c r="F97" s="54">
        <v>150</v>
      </c>
      <c r="G97" s="96"/>
      <c r="H97" s="129" t="s">
        <v>104</v>
      </c>
      <c r="I97" s="126" t="s">
        <v>253</v>
      </c>
      <c r="J97" s="54">
        <v>150</v>
      </c>
      <c r="K97" s="96"/>
      <c r="L97" s="325" t="s">
        <v>104</v>
      </c>
      <c r="M97" s="326"/>
      <c r="N97" s="327"/>
      <c r="O97" s="54">
        <v>750</v>
      </c>
      <c r="P97" s="96"/>
      <c r="Q97" s="325" t="s">
        <v>104</v>
      </c>
      <c r="R97" s="326"/>
      <c r="S97" s="126" t="s">
        <v>254</v>
      </c>
      <c r="T97" s="54">
        <v>200</v>
      </c>
      <c r="U97" s="97"/>
    </row>
    <row r="98" spans="2:21" ht="15.75" customHeight="1">
      <c r="B98" s="329"/>
      <c r="C98" s="102" t="s">
        <v>105</v>
      </c>
      <c r="D98" s="272" t="s">
        <v>289</v>
      </c>
      <c r="E98" s="273"/>
      <c r="F98" s="51">
        <v>200</v>
      </c>
      <c r="G98" s="86"/>
      <c r="H98" s="44" t="s">
        <v>255</v>
      </c>
      <c r="I98" s="59" t="s">
        <v>256</v>
      </c>
      <c r="J98" s="51">
        <v>250</v>
      </c>
      <c r="K98" s="86"/>
      <c r="L98" s="44" t="s">
        <v>107</v>
      </c>
      <c r="M98" s="103"/>
      <c r="N98" s="58"/>
      <c r="O98" s="51">
        <v>800</v>
      </c>
      <c r="P98" s="86"/>
      <c r="Q98" s="302" t="s">
        <v>106</v>
      </c>
      <c r="R98" s="303"/>
      <c r="S98" s="59" t="s">
        <v>221</v>
      </c>
      <c r="T98" s="51">
        <v>400</v>
      </c>
      <c r="U98" s="87"/>
    </row>
    <row r="99" spans="2:21" ht="15.75" customHeight="1">
      <c r="B99" s="329"/>
      <c r="C99" s="271" t="s">
        <v>107</v>
      </c>
      <c r="D99" s="260"/>
      <c r="E99" s="59" t="s">
        <v>222</v>
      </c>
      <c r="F99" s="51">
        <v>400</v>
      </c>
      <c r="G99" s="86"/>
      <c r="H99" s="214" t="s">
        <v>109</v>
      </c>
      <c r="I99" s="59" t="s">
        <v>203</v>
      </c>
      <c r="J99" s="51">
        <v>700</v>
      </c>
      <c r="K99" s="86"/>
      <c r="L99" s="254" t="s">
        <v>223</v>
      </c>
      <c r="M99" s="260"/>
      <c r="N99" s="255"/>
      <c r="O99" s="51">
        <v>1200</v>
      </c>
      <c r="P99" s="86"/>
      <c r="Q99" s="254" t="s">
        <v>109</v>
      </c>
      <c r="R99" s="260"/>
      <c r="S99" s="126" t="s">
        <v>148</v>
      </c>
      <c r="T99" s="51">
        <v>650</v>
      </c>
      <c r="U99" s="87"/>
    </row>
    <row r="100" spans="2:21" ht="15.75" customHeight="1">
      <c r="B100" s="329"/>
      <c r="C100" s="271" t="s">
        <v>108</v>
      </c>
      <c r="D100" s="260"/>
      <c r="E100" s="255"/>
      <c r="F100" s="51">
        <v>450</v>
      </c>
      <c r="G100" s="86"/>
      <c r="H100" s="302"/>
      <c r="I100" s="304"/>
      <c r="J100" s="51"/>
      <c r="K100" s="86"/>
      <c r="L100" s="254"/>
      <c r="M100" s="260"/>
      <c r="N100" s="255"/>
      <c r="O100" s="51"/>
      <c r="P100" s="86"/>
      <c r="Q100" s="254"/>
      <c r="R100" s="260"/>
      <c r="S100" s="255"/>
      <c r="T100" s="51"/>
      <c r="U100" s="87"/>
    </row>
    <row r="101" spans="2:21" ht="15.75" customHeight="1">
      <c r="B101" s="359"/>
      <c r="C101" s="271"/>
      <c r="D101" s="260"/>
      <c r="E101" s="255"/>
      <c r="F101" s="52"/>
      <c r="G101" s="90"/>
      <c r="H101" s="270"/>
      <c r="I101" s="269"/>
      <c r="J101" s="52"/>
      <c r="K101" s="90"/>
      <c r="L101" s="254"/>
      <c r="M101" s="260"/>
      <c r="N101" s="255"/>
      <c r="O101" s="52"/>
      <c r="P101" s="90"/>
      <c r="Q101" s="254"/>
      <c r="R101" s="260"/>
      <c r="S101" s="255"/>
      <c r="T101" s="52"/>
      <c r="U101" s="91"/>
    </row>
    <row r="102" spans="1:22" ht="15.75" customHeight="1">
      <c r="A102" s="92"/>
      <c r="B102" s="93">
        <f>F102+J102+O102+T102</f>
        <v>6300</v>
      </c>
      <c r="C102" s="321" t="s">
        <v>257</v>
      </c>
      <c r="D102" s="322"/>
      <c r="E102" s="323"/>
      <c r="F102" s="53">
        <f>SUM(F97:F101)</f>
        <v>1200</v>
      </c>
      <c r="G102" s="94">
        <f>IF(AND(G100="",G97="",G99="",G98=""),"",SUM(G97:G100))</f>
      </c>
      <c r="H102" s="324" t="s">
        <v>257</v>
      </c>
      <c r="I102" s="323"/>
      <c r="J102" s="53">
        <f>SUM(J97:J101)</f>
        <v>1100</v>
      </c>
      <c r="K102" s="94">
        <f>IF(AND(K97="",K99="",K98=""),"",SUM(K97:K99))</f>
      </c>
      <c r="L102" s="324" t="s">
        <v>257</v>
      </c>
      <c r="M102" s="322"/>
      <c r="N102" s="323"/>
      <c r="O102" s="53">
        <f>SUM(O97:O101)</f>
        <v>2750</v>
      </c>
      <c r="P102" s="94">
        <f>IF(AND(P97="",P99="",P98=""),"",SUM(P97:P99))</f>
      </c>
      <c r="Q102" s="324" t="s">
        <v>257</v>
      </c>
      <c r="R102" s="322"/>
      <c r="S102" s="323"/>
      <c r="T102" s="53">
        <f>SUM(T97:T101)</f>
        <v>1250</v>
      </c>
      <c r="U102" s="95">
        <f>IF(AND(U97="",U99="",U98=""),"",SUM(U97:U99))</f>
      </c>
      <c r="V102" s="71"/>
    </row>
    <row r="103" spans="2:21" ht="15.75" customHeight="1">
      <c r="B103" s="363" t="s">
        <v>110</v>
      </c>
      <c r="C103" s="330" t="s">
        <v>111</v>
      </c>
      <c r="D103" s="326"/>
      <c r="E103" s="327"/>
      <c r="F103" s="54">
        <v>2950</v>
      </c>
      <c r="G103" s="96"/>
      <c r="H103" s="325" t="s">
        <v>112</v>
      </c>
      <c r="I103" s="327"/>
      <c r="J103" s="54">
        <v>2100</v>
      </c>
      <c r="K103" s="96"/>
      <c r="L103" s="325" t="s">
        <v>141</v>
      </c>
      <c r="M103" s="326"/>
      <c r="N103" s="327"/>
      <c r="O103" s="54">
        <v>4000</v>
      </c>
      <c r="P103" s="96"/>
      <c r="Q103" s="325" t="s">
        <v>141</v>
      </c>
      <c r="R103" s="326"/>
      <c r="S103" s="327"/>
      <c r="T103" s="54">
        <v>2950</v>
      </c>
      <c r="U103" s="97"/>
    </row>
    <row r="104" spans="2:21" ht="15.75" customHeight="1">
      <c r="B104" s="364"/>
      <c r="C104" s="271"/>
      <c r="D104" s="260"/>
      <c r="E104" s="255"/>
      <c r="F104" s="51"/>
      <c r="G104" s="86"/>
      <c r="H104" s="44"/>
      <c r="I104" s="60"/>
      <c r="J104" s="51"/>
      <c r="K104" s="86"/>
      <c r="L104" s="254"/>
      <c r="M104" s="260"/>
      <c r="N104" s="255"/>
      <c r="O104" s="51"/>
      <c r="P104" s="86"/>
      <c r="Q104" s="254"/>
      <c r="R104" s="260"/>
      <c r="S104" s="255"/>
      <c r="T104" s="51"/>
      <c r="U104" s="87"/>
    </row>
    <row r="105" spans="2:21" ht="15.75" customHeight="1">
      <c r="B105" s="364"/>
      <c r="C105" s="271"/>
      <c r="D105" s="260"/>
      <c r="E105" s="255"/>
      <c r="F105" s="51"/>
      <c r="G105" s="86"/>
      <c r="H105" s="44"/>
      <c r="I105" s="60"/>
      <c r="J105" s="51"/>
      <c r="K105" s="86"/>
      <c r="L105" s="254"/>
      <c r="M105" s="260"/>
      <c r="N105" s="255"/>
      <c r="O105" s="51"/>
      <c r="P105" s="86"/>
      <c r="Q105" s="254"/>
      <c r="R105" s="260"/>
      <c r="S105" s="255"/>
      <c r="T105" s="51"/>
      <c r="U105" s="87"/>
    </row>
    <row r="106" spans="2:21" ht="15.75" customHeight="1">
      <c r="B106" s="365"/>
      <c r="C106" s="271"/>
      <c r="D106" s="260"/>
      <c r="E106" s="255"/>
      <c r="F106" s="52"/>
      <c r="G106" s="90"/>
      <c r="H106" s="130"/>
      <c r="I106" s="131"/>
      <c r="J106" s="52"/>
      <c r="K106" s="90"/>
      <c r="L106" s="254"/>
      <c r="M106" s="260"/>
      <c r="N106" s="255"/>
      <c r="O106" s="52"/>
      <c r="P106" s="90"/>
      <c r="Q106" s="254"/>
      <c r="R106" s="260"/>
      <c r="S106" s="255"/>
      <c r="T106" s="52"/>
      <c r="U106" s="91"/>
    </row>
    <row r="107" spans="1:21" ht="15.75" customHeight="1">
      <c r="A107" s="92"/>
      <c r="B107" s="93">
        <f>F107+J107+O107+T107</f>
        <v>12000</v>
      </c>
      <c r="C107" s="321" t="s">
        <v>257</v>
      </c>
      <c r="D107" s="322"/>
      <c r="E107" s="323"/>
      <c r="F107" s="53">
        <f>SUM(F103:F106)</f>
        <v>2950</v>
      </c>
      <c r="G107" s="94">
        <f>IF(AND(G105="",G104="",G103=""),"",SUM(G103:G105))</f>
      </c>
      <c r="H107" s="324" t="s">
        <v>257</v>
      </c>
      <c r="I107" s="323"/>
      <c r="J107" s="53">
        <f>SUM(J103:J106)</f>
        <v>2100</v>
      </c>
      <c r="K107" s="94">
        <f>IF(AND(K105="",K104="",K103=""),"",SUM(K103:K105))</f>
      </c>
      <c r="L107" s="324" t="s">
        <v>257</v>
      </c>
      <c r="M107" s="322"/>
      <c r="N107" s="323"/>
      <c r="O107" s="53">
        <f>SUM(O103:O106)</f>
        <v>4000</v>
      </c>
      <c r="P107" s="94">
        <f>IF(AND(P105="",P104="",P103=""),"",SUM(P103:P105))</f>
      </c>
      <c r="Q107" s="324" t="s">
        <v>257</v>
      </c>
      <c r="R107" s="322"/>
      <c r="S107" s="323"/>
      <c r="T107" s="53">
        <f>SUM(T103:T106)</f>
        <v>2950</v>
      </c>
      <c r="U107" s="95">
        <f>IF(AND(U105="",U104="",U103=""),"",SUM(U103:U105))</f>
      </c>
    </row>
    <row r="108" spans="2:21" ht="15.75" customHeight="1">
      <c r="B108" s="363" t="s">
        <v>113</v>
      </c>
      <c r="C108" s="330" t="s">
        <v>114</v>
      </c>
      <c r="D108" s="326"/>
      <c r="E108" s="327"/>
      <c r="F108" s="54">
        <v>3000</v>
      </c>
      <c r="G108" s="96"/>
      <c r="H108" s="325" t="s">
        <v>115</v>
      </c>
      <c r="I108" s="327"/>
      <c r="J108" s="54">
        <v>850</v>
      </c>
      <c r="K108" s="96"/>
      <c r="L108" s="325" t="s">
        <v>114</v>
      </c>
      <c r="M108" s="326"/>
      <c r="N108" s="327"/>
      <c r="O108" s="54">
        <v>2050</v>
      </c>
      <c r="P108" s="96"/>
      <c r="Q108" s="325" t="s">
        <v>116</v>
      </c>
      <c r="R108" s="326"/>
      <c r="S108" s="327"/>
      <c r="T108" s="54">
        <v>950</v>
      </c>
      <c r="U108" s="97"/>
    </row>
    <row r="109" spans="2:21" ht="15.75" customHeight="1">
      <c r="B109" s="364"/>
      <c r="C109" s="271" t="s">
        <v>117</v>
      </c>
      <c r="D109" s="260"/>
      <c r="E109" s="255"/>
      <c r="F109" s="54">
        <v>100</v>
      </c>
      <c r="G109" s="86"/>
      <c r="H109" s="254" t="s">
        <v>116</v>
      </c>
      <c r="I109" s="255"/>
      <c r="J109" s="51">
        <v>1250</v>
      </c>
      <c r="K109" s="86"/>
      <c r="L109" s="254" t="s">
        <v>115</v>
      </c>
      <c r="M109" s="260"/>
      <c r="N109" s="255"/>
      <c r="O109" s="51">
        <v>2050</v>
      </c>
      <c r="P109" s="86"/>
      <c r="Q109" s="254" t="s">
        <v>114</v>
      </c>
      <c r="R109" s="260"/>
      <c r="S109" s="255"/>
      <c r="T109" s="51">
        <v>3050</v>
      </c>
      <c r="U109" s="87"/>
    </row>
    <row r="110" spans="2:21" ht="15.75" customHeight="1">
      <c r="B110" s="364"/>
      <c r="C110" s="271"/>
      <c r="D110" s="260"/>
      <c r="E110" s="255"/>
      <c r="F110" s="51"/>
      <c r="G110" s="86"/>
      <c r="H110" s="254" t="s">
        <v>118</v>
      </c>
      <c r="I110" s="255"/>
      <c r="J110" s="51">
        <v>550</v>
      </c>
      <c r="K110" s="86"/>
      <c r="L110" s="254"/>
      <c r="M110" s="260"/>
      <c r="N110" s="255"/>
      <c r="O110" s="51"/>
      <c r="P110" s="86"/>
      <c r="Q110" s="254"/>
      <c r="R110" s="260"/>
      <c r="S110" s="255"/>
      <c r="T110" s="51"/>
      <c r="U110" s="87"/>
    </row>
    <row r="111" spans="2:21" ht="15.75" customHeight="1">
      <c r="B111" s="364"/>
      <c r="C111" s="271" t="s">
        <v>189</v>
      </c>
      <c r="D111" s="260"/>
      <c r="E111" s="255"/>
      <c r="F111" s="51"/>
      <c r="G111" s="86"/>
      <c r="H111" s="302"/>
      <c r="I111" s="304"/>
      <c r="J111" s="51"/>
      <c r="K111" s="86"/>
      <c r="L111" s="254"/>
      <c r="M111" s="260"/>
      <c r="N111" s="255"/>
      <c r="O111" s="51"/>
      <c r="P111" s="86"/>
      <c r="Q111" s="254"/>
      <c r="R111" s="260"/>
      <c r="S111" s="255"/>
      <c r="T111" s="51"/>
      <c r="U111" s="87"/>
    </row>
    <row r="112" spans="2:21" ht="15.75" customHeight="1">
      <c r="B112" s="364"/>
      <c r="C112" s="271" t="s">
        <v>119</v>
      </c>
      <c r="D112" s="260"/>
      <c r="E112" s="255"/>
      <c r="F112" s="51"/>
      <c r="G112" s="86"/>
      <c r="H112" s="302"/>
      <c r="I112" s="304"/>
      <c r="J112" s="51"/>
      <c r="K112" s="86"/>
      <c r="L112" s="254"/>
      <c r="M112" s="260"/>
      <c r="N112" s="255"/>
      <c r="O112" s="51"/>
      <c r="P112" s="86"/>
      <c r="Q112" s="254"/>
      <c r="R112" s="260"/>
      <c r="S112" s="255"/>
      <c r="T112" s="51"/>
      <c r="U112" s="87"/>
    </row>
    <row r="113" spans="2:21" ht="15.75" customHeight="1">
      <c r="B113" s="365"/>
      <c r="C113" s="267" t="s">
        <v>120</v>
      </c>
      <c r="D113" s="268"/>
      <c r="E113" s="269"/>
      <c r="F113" s="52"/>
      <c r="G113" s="90"/>
      <c r="H113" s="302"/>
      <c r="I113" s="304"/>
      <c r="J113" s="52"/>
      <c r="K113" s="90"/>
      <c r="L113" s="254"/>
      <c r="M113" s="260"/>
      <c r="N113" s="255"/>
      <c r="O113" s="52"/>
      <c r="P113" s="90"/>
      <c r="Q113" s="254"/>
      <c r="R113" s="260"/>
      <c r="S113" s="255"/>
      <c r="T113" s="52"/>
      <c r="U113" s="91"/>
    </row>
    <row r="114" spans="1:21" ht="15.75" customHeight="1">
      <c r="A114" s="92"/>
      <c r="B114" s="93">
        <f>F114+J114+O114+T114</f>
        <v>13850</v>
      </c>
      <c r="C114" s="321" t="s">
        <v>257</v>
      </c>
      <c r="D114" s="322"/>
      <c r="E114" s="323"/>
      <c r="F114" s="53">
        <f>SUM(F108:F113)</f>
        <v>3100</v>
      </c>
      <c r="G114" s="94">
        <f>IF(AND(G109="",G111="",G108="",G112="",G113=""),"",SUM(G108:G113))</f>
      </c>
      <c r="H114" s="324" t="s">
        <v>257</v>
      </c>
      <c r="I114" s="323"/>
      <c r="J114" s="53">
        <f>SUM(J108:J113)</f>
        <v>2650</v>
      </c>
      <c r="K114" s="94">
        <f>IF(AND(K109="",K110="",K108=""),"",SUM(K108:K110))</f>
      </c>
      <c r="L114" s="324" t="s">
        <v>257</v>
      </c>
      <c r="M114" s="322"/>
      <c r="N114" s="323"/>
      <c r="O114" s="53">
        <f>SUM(O108:O113)</f>
        <v>4100</v>
      </c>
      <c r="P114" s="94">
        <f>IF(AND(P109="",P110="",P108=""),"",SUM(P108:P110))</f>
      </c>
      <c r="Q114" s="324" t="s">
        <v>257</v>
      </c>
      <c r="R114" s="322"/>
      <c r="S114" s="323"/>
      <c r="T114" s="53">
        <f>SUM(T108:T113)</f>
        <v>4000</v>
      </c>
      <c r="U114" s="95">
        <f>IF(AND(U109="",U110="",U108=""),"",SUM(U108:U110))</f>
      </c>
    </row>
    <row r="115" spans="2:21" ht="15.75" customHeight="1">
      <c r="B115" s="363" t="s">
        <v>121</v>
      </c>
      <c r="C115" s="271" t="s">
        <v>293</v>
      </c>
      <c r="D115" s="260"/>
      <c r="E115" s="59" t="s">
        <v>148</v>
      </c>
      <c r="F115" s="51">
        <v>250</v>
      </c>
      <c r="G115" s="96"/>
      <c r="H115" s="162" t="s">
        <v>293</v>
      </c>
      <c r="I115" s="59" t="s">
        <v>204</v>
      </c>
      <c r="J115" s="51">
        <v>700</v>
      </c>
      <c r="K115" s="96"/>
      <c r="L115" s="325" t="s">
        <v>123</v>
      </c>
      <c r="M115" s="326"/>
      <c r="N115" s="327"/>
      <c r="O115" s="54">
        <v>1350</v>
      </c>
      <c r="P115" s="96"/>
      <c r="Q115" s="325" t="s">
        <v>123</v>
      </c>
      <c r="R115" s="326"/>
      <c r="S115" s="327"/>
      <c r="T115" s="54">
        <v>800</v>
      </c>
      <c r="U115" s="97"/>
    </row>
    <row r="116" spans="2:21" ht="15.75" customHeight="1">
      <c r="B116" s="364"/>
      <c r="C116" s="271" t="s">
        <v>124</v>
      </c>
      <c r="D116" s="260"/>
      <c r="E116" s="59" t="s">
        <v>258</v>
      </c>
      <c r="F116" s="51">
        <v>150</v>
      </c>
      <c r="G116" s="86"/>
      <c r="H116" s="44" t="s">
        <v>124</v>
      </c>
      <c r="I116" s="59" t="s">
        <v>259</v>
      </c>
      <c r="J116" s="51">
        <v>50</v>
      </c>
      <c r="K116" s="86"/>
      <c r="L116" s="254" t="s">
        <v>122</v>
      </c>
      <c r="M116" s="260"/>
      <c r="N116" s="255"/>
      <c r="O116" s="51">
        <v>1750</v>
      </c>
      <c r="P116" s="86"/>
      <c r="Q116" s="254" t="s">
        <v>122</v>
      </c>
      <c r="R116" s="260"/>
      <c r="S116" s="255"/>
      <c r="T116" s="51">
        <v>900</v>
      </c>
      <c r="U116" s="87"/>
    </row>
    <row r="117" spans="2:21" ht="15.75" customHeight="1">
      <c r="B117" s="364"/>
      <c r="C117" s="271" t="s">
        <v>125</v>
      </c>
      <c r="D117" s="260"/>
      <c r="E117" s="59" t="s">
        <v>260</v>
      </c>
      <c r="F117" s="51">
        <v>50</v>
      </c>
      <c r="G117" s="86"/>
      <c r="H117" s="44" t="s">
        <v>125</v>
      </c>
      <c r="I117" s="59" t="s">
        <v>261</v>
      </c>
      <c r="J117" s="51">
        <v>50</v>
      </c>
      <c r="K117" s="86"/>
      <c r="L117" s="254" t="s">
        <v>125</v>
      </c>
      <c r="M117" s="260"/>
      <c r="N117" s="59" t="s">
        <v>262</v>
      </c>
      <c r="O117" s="51">
        <v>50</v>
      </c>
      <c r="P117" s="86"/>
      <c r="Q117" s="254" t="s">
        <v>125</v>
      </c>
      <c r="R117" s="260"/>
      <c r="S117" s="59" t="s">
        <v>263</v>
      </c>
      <c r="T117" s="51">
        <v>50</v>
      </c>
      <c r="U117" s="87"/>
    </row>
    <row r="118" spans="2:21" ht="15.75" customHeight="1">
      <c r="B118" s="364"/>
      <c r="C118" s="271" t="s">
        <v>142</v>
      </c>
      <c r="D118" s="260"/>
      <c r="E118" s="65" t="s">
        <v>264</v>
      </c>
      <c r="F118" s="51">
        <v>100</v>
      </c>
      <c r="G118" s="86"/>
      <c r="H118" s="44" t="s">
        <v>265</v>
      </c>
      <c r="I118" s="59" t="s">
        <v>266</v>
      </c>
      <c r="J118" s="51">
        <v>100</v>
      </c>
      <c r="K118" s="86"/>
      <c r="L118" s="254" t="s">
        <v>143</v>
      </c>
      <c r="M118" s="260"/>
      <c r="N118" s="65" t="s">
        <v>259</v>
      </c>
      <c r="O118" s="51">
        <v>300</v>
      </c>
      <c r="P118" s="86"/>
      <c r="Q118" s="254" t="s">
        <v>265</v>
      </c>
      <c r="R118" s="260"/>
      <c r="S118" s="59" t="s">
        <v>258</v>
      </c>
      <c r="T118" s="51">
        <v>100</v>
      </c>
      <c r="U118" s="87"/>
    </row>
    <row r="119" spans="2:21" ht="15.75" customHeight="1">
      <c r="B119" s="364"/>
      <c r="C119" s="271" t="s">
        <v>267</v>
      </c>
      <c r="D119" s="260"/>
      <c r="E119" s="59" t="s">
        <v>260</v>
      </c>
      <c r="F119" s="51">
        <v>50</v>
      </c>
      <c r="G119" s="86"/>
      <c r="H119" s="44" t="s">
        <v>268</v>
      </c>
      <c r="I119" s="59" t="s">
        <v>266</v>
      </c>
      <c r="J119" s="51">
        <v>150</v>
      </c>
      <c r="K119" s="86"/>
      <c r="L119" s="254" t="s">
        <v>267</v>
      </c>
      <c r="M119" s="260"/>
      <c r="N119" s="59" t="s">
        <v>262</v>
      </c>
      <c r="O119" s="51">
        <v>50</v>
      </c>
      <c r="P119" s="86"/>
      <c r="Q119" s="254" t="s">
        <v>126</v>
      </c>
      <c r="R119" s="260"/>
      <c r="S119" s="59" t="s">
        <v>224</v>
      </c>
      <c r="T119" s="51">
        <v>100</v>
      </c>
      <c r="U119" s="87"/>
    </row>
    <row r="120" spans="2:21" ht="15.75" customHeight="1">
      <c r="B120" s="364"/>
      <c r="C120" s="271"/>
      <c r="D120" s="260"/>
      <c r="E120" s="255"/>
      <c r="F120" s="51"/>
      <c r="G120" s="86"/>
      <c r="H120" s="44" t="s">
        <v>225</v>
      </c>
      <c r="I120" s="59" t="s">
        <v>226</v>
      </c>
      <c r="J120" s="51">
        <v>50</v>
      </c>
      <c r="K120" s="86"/>
      <c r="L120" s="254"/>
      <c r="M120" s="260"/>
      <c r="N120" s="255"/>
      <c r="O120" s="51"/>
      <c r="P120" s="86"/>
      <c r="Q120" s="254" t="s">
        <v>127</v>
      </c>
      <c r="R120" s="260"/>
      <c r="S120" s="59" t="s">
        <v>227</v>
      </c>
      <c r="T120" s="51">
        <v>50</v>
      </c>
      <c r="U120" s="87"/>
    </row>
    <row r="121" spans="2:21" ht="15.75" customHeight="1">
      <c r="B121" s="365"/>
      <c r="C121" s="271"/>
      <c r="D121" s="260"/>
      <c r="E121" s="255"/>
      <c r="F121" s="52"/>
      <c r="G121" s="90"/>
      <c r="H121" s="302"/>
      <c r="I121" s="304"/>
      <c r="J121" s="52"/>
      <c r="K121" s="90"/>
      <c r="L121" s="254"/>
      <c r="M121" s="260"/>
      <c r="N121" s="255"/>
      <c r="O121" s="52"/>
      <c r="P121" s="90"/>
      <c r="Q121" s="254"/>
      <c r="R121" s="260"/>
      <c r="S121" s="255"/>
      <c r="T121" s="52"/>
      <c r="U121" s="91"/>
    </row>
    <row r="122" spans="1:21" ht="15.75" customHeight="1">
      <c r="A122" s="92"/>
      <c r="B122" s="93">
        <f>F122+J122+O122+T122</f>
        <v>7200</v>
      </c>
      <c r="C122" s="321" t="s">
        <v>228</v>
      </c>
      <c r="D122" s="322"/>
      <c r="E122" s="323"/>
      <c r="F122" s="53">
        <f>SUM(F115:F121)</f>
        <v>600</v>
      </c>
      <c r="G122" s="94">
        <f>IF(AND(G116="",G117="",G115="",G119="",G118=""),"",SUM(G115:G119))</f>
      </c>
      <c r="H122" s="324" t="s">
        <v>228</v>
      </c>
      <c r="I122" s="323"/>
      <c r="J122" s="53">
        <f>SUM(J115:J121)</f>
        <v>1100</v>
      </c>
      <c r="K122" s="94">
        <f>IF(AND(K120="",K116="",K117="",K115="",K119="",K118=""),"",SUM(K115:K120))</f>
      </c>
      <c r="L122" s="324" t="s">
        <v>228</v>
      </c>
      <c r="M122" s="322"/>
      <c r="N122" s="323"/>
      <c r="O122" s="53">
        <f>SUM(O115:O121)</f>
        <v>3500</v>
      </c>
      <c r="P122" s="94">
        <f>IF(AND(P116="",P117="",P115="",P119="",P118=""),"",SUM(P115:P119))</f>
      </c>
      <c r="Q122" s="324" t="s">
        <v>228</v>
      </c>
      <c r="R122" s="322"/>
      <c r="S122" s="323"/>
      <c r="T122" s="53">
        <f>SUM(T115:T121)</f>
        <v>2000</v>
      </c>
      <c r="U122" s="95">
        <f>IF(AND(U120="",U116="",U117="",U115="",U119="",U118=""),"",SUM(U115:U120))</f>
      </c>
    </row>
    <row r="123" spans="2:21" ht="15.75" customHeight="1">
      <c r="B123" s="363" t="s">
        <v>128</v>
      </c>
      <c r="C123" s="330" t="s">
        <v>229</v>
      </c>
      <c r="D123" s="326"/>
      <c r="E123" s="59" t="s">
        <v>206</v>
      </c>
      <c r="F123" s="51">
        <v>250</v>
      </c>
      <c r="G123" s="96"/>
      <c r="H123" s="118" t="s">
        <v>229</v>
      </c>
      <c r="I123" s="59" t="s">
        <v>207</v>
      </c>
      <c r="J123" s="51">
        <v>400</v>
      </c>
      <c r="K123" s="96"/>
      <c r="L123" s="325" t="s">
        <v>229</v>
      </c>
      <c r="M123" s="326"/>
      <c r="N123" s="327"/>
      <c r="O123" s="51">
        <v>2600</v>
      </c>
      <c r="P123" s="96"/>
      <c r="Q123" s="325" t="s">
        <v>129</v>
      </c>
      <c r="R123" s="326"/>
      <c r="S123" s="59" t="s">
        <v>208</v>
      </c>
      <c r="T123" s="51">
        <v>800</v>
      </c>
      <c r="U123" s="97"/>
    </row>
    <row r="124" spans="2:21" ht="15.75" customHeight="1">
      <c r="B124" s="364"/>
      <c r="C124" s="271" t="s">
        <v>230</v>
      </c>
      <c r="D124" s="260"/>
      <c r="E124" s="255"/>
      <c r="F124" s="54">
        <v>150</v>
      </c>
      <c r="G124" s="86"/>
      <c r="H124" s="254" t="s">
        <v>231</v>
      </c>
      <c r="I124" s="255"/>
      <c r="J124" s="54">
        <v>600</v>
      </c>
      <c r="K124" s="86"/>
      <c r="L124" s="254" t="s">
        <v>231</v>
      </c>
      <c r="M124" s="260"/>
      <c r="N124" s="255"/>
      <c r="O124" s="54">
        <v>800</v>
      </c>
      <c r="P124" s="86"/>
      <c r="Q124" s="254" t="s">
        <v>282</v>
      </c>
      <c r="R124" s="260"/>
      <c r="S124" s="255"/>
      <c r="T124" s="54">
        <v>50</v>
      </c>
      <c r="U124" s="87"/>
    </row>
    <row r="125" spans="2:21" ht="15.75" customHeight="1">
      <c r="B125" s="364"/>
      <c r="C125" s="271" t="s">
        <v>232</v>
      </c>
      <c r="D125" s="260"/>
      <c r="E125" s="59" t="s">
        <v>233</v>
      </c>
      <c r="F125" s="51">
        <v>100</v>
      </c>
      <c r="G125" s="86"/>
      <c r="H125" s="44" t="s">
        <v>232</v>
      </c>
      <c r="I125" s="59" t="s">
        <v>234</v>
      </c>
      <c r="J125" s="51">
        <v>150</v>
      </c>
      <c r="K125" s="86"/>
      <c r="L125" s="254" t="s">
        <v>150</v>
      </c>
      <c r="M125" s="260"/>
      <c r="N125" s="255"/>
      <c r="O125" s="51">
        <v>1900</v>
      </c>
      <c r="P125" s="86"/>
      <c r="Q125" s="254" t="s">
        <v>231</v>
      </c>
      <c r="R125" s="260"/>
      <c r="S125" s="255"/>
      <c r="T125" s="54">
        <v>400</v>
      </c>
      <c r="U125" s="87"/>
    </row>
    <row r="126" spans="2:21" ht="15.75" customHeight="1">
      <c r="B126" s="364"/>
      <c r="C126" s="271" t="s">
        <v>235</v>
      </c>
      <c r="D126" s="260"/>
      <c r="E126" s="59" t="s">
        <v>233</v>
      </c>
      <c r="F126" s="51">
        <v>100</v>
      </c>
      <c r="G126" s="86"/>
      <c r="H126" s="44" t="s">
        <v>235</v>
      </c>
      <c r="I126" s="59" t="s">
        <v>234</v>
      </c>
      <c r="J126" s="51">
        <v>150</v>
      </c>
      <c r="K126" s="86"/>
      <c r="L126" s="254"/>
      <c r="M126" s="260"/>
      <c r="N126" s="255"/>
      <c r="O126" s="51"/>
      <c r="P126" s="86"/>
      <c r="Q126" s="44" t="s">
        <v>232</v>
      </c>
      <c r="R126" s="103"/>
      <c r="S126" s="59" t="s">
        <v>208</v>
      </c>
      <c r="T126" s="51">
        <v>250</v>
      </c>
      <c r="U126" s="87"/>
    </row>
    <row r="127" spans="2:21" ht="15.75" customHeight="1">
      <c r="B127" s="364"/>
      <c r="C127" s="271" t="s">
        <v>144</v>
      </c>
      <c r="D127" s="260"/>
      <c r="E127" s="59" t="s">
        <v>236</v>
      </c>
      <c r="F127" s="51">
        <v>300</v>
      </c>
      <c r="G127" s="86"/>
      <c r="H127" s="254" t="s">
        <v>237</v>
      </c>
      <c r="I127" s="255"/>
      <c r="J127" s="51">
        <v>850</v>
      </c>
      <c r="K127" s="86"/>
      <c r="L127" s="254"/>
      <c r="M127" s="260"/>
      <c r="N127" s="255"/>
      <c r="O127" s="51"/>
      <c r="P127" s="89"/>
      <c r="Q127" s="44" t="s">
        <v>235</v>
      </c>
      <c r="R127" s="103"/>
      <c r="S127" s="59" t="s">
        <v>208</v>
      </c>
      <c r="T127" s="51">
        <v>200</v>
      </c>
      <c r="U127" s="87"/>
    </row>
    <row r="128" spans="2:21" ht="15.75" customHeight="1">
      <c r="B128" s="364"/>
      <c r="C128" s="271"/>
      <c r="D128" s="260"/>
      <c r="E128" s="255"/>
      <c r="F128" s="51"/>
      <c r="G128" s="86"/>
      <c r="H128" s="254" t="s">
        <v>239</v>
      </c>
      <c r="I128" s="255"/>
      <c r="J128" s="51">
        <v>100</v>
      </c>
      <c r="K128" s="86"/>
      <c r="L128" s="254"/>
      <c r="M128" s="260"/>
      <c r="N128" s="255"/>
      <c r="O128" s="51"/>
      <c r="P128" s="86"/>
      <c r="Q128" s="44" t="s">
        <v>144</v>
      </c>
      <c r="R128" s="103"/>
      <c r="S128" s="59" t="s">
        <v>204</v>
      </c>
      <c r="T128" s="51">
        <v>750</v>
      </c>
      <c r="U128" s="87"/>
    </row>
    <row r="129" spans="2:21" ht="15.75" customHeight="1">
      <c r="B129" s="365"/>
      <c r="C129" s="271"/>
      <c r="D129" s="260"/>
      <c r="E129" s="255"/>
      <c r="F129" s="52"/>
      <c r="G129" s="90"/>
      <c r="H129" s="302"/>
      <c r="I129" s="304"/>
      <c r="J129" s="52"/>
      <c r="K129" s="90"/>
      <c r="L129" s="254"/>
      <c r="M129" s="260"/>
      <c r="N129" s="255"/>
      <c r="O129" s="52"/>
      <c r="P129" s="90"/>
      <c r="Q129" s="254"/>
      <c r="R129" s="260"/>
      <c r="S129" s="255"/>
      <c r="T129" s="52"/>
      <c r="U129" s="91"/>
    </row>
    <row r="130" spans="1:21" ht="15.75" customHeight="1">
      <c r="A130" s="92"/>
      <c r="B130" s="93">
        <f>F130+J130+O130+T130</f>
        <v>10900</v>
      </c>
      <c r="C130" s="321" t="s">
        <v>228</v>
      </c>
      <c r="D130" s="322"/>
      <c r="E130" s="323"/>
      <c r="F130" s="53">
        <f>SUM(F123:F129)</f>
        <v>900</v>
      </c>
      <c r="G130" s="94">
        <f>IF(AND(G124="",G125="",G123="",G127="",G126=""),"",SUM(G123:G127))</f>
      </c>
      <c r="H130" s="324" t="s">
        <v>228</v>
      </c>
      <c r="I130" s="323"/>
      <c r="J130" s="53">
        <f>SUM(J123:J129)</f>
        <v>2250</v>
      </c>
      <c r="K130" s="94">
        <f>IF(AND(K128="",K124="",K125="",K123="",K127="",K126=""),"",SUM(K123:K128))</f>
      </c>
      <c r="L130" s="324" t="s">
        <v>228</v>
      </c>
      <c r="M130" s="322"/>
      <c r="N130" s="323"/>
      <c r="O130" s="53">
        <f>SUM(O123:O129)</f>
        <v>5300</v>
      </c>
      <c r="P130" s="94">
        <f>IF(AND(P124="",P125="",P123="",P127="",P126=""),"",SUM(P123:P127))</f>
      </c>
      <c r="Q130" s="324" t="s">
        <v>228</v>
      </c>
      <c r="R130" s="322"/>
      <c r="S130" s="323"/>
      <c r="T130" s="53">
        <f>SUM(T123:T129)</f>
        <v>2450</v>
      </c>
      <c r="U130" s="95">
        <f>IF(AND(U128="",U124="",U125="",U123="",U127="",U126=""),"",SUM(U123:U128))</f>
      </c>
    </row>
    <row r="131" spans="2:21" ht="15.75" customHeight="1">
      <c r="B131" s="363" t="s">
        <v>130</v>
      </c>
      <c r="C131" s="271" t="s">
        <v>240</v>
      </c>
      <c r="D131" s="260"/>
      <c r="E131" s="59" t="s">
        <v>236</v>
      </c>
      <c r="F131" s="51">
        <v>1050</v>
      </c>
      <c r="G131" s="96"/>
      <c r="H131" s="325" t="s">
        <v>241</v>
      </c>
      <c r="I131" s="327"/>
      <c r="J131" s="54">
        <v>550</v>
      </c>
      <c r="K131" s="96"/>
      <c r="L131" s="325" t="s">
        <v>269</v>
      </c>
      <c r="M131" s="326"/>
      <c r="N131" s="327"/>
      <c r="O131" s="54">
        <v>1350</v>
      </c>
      <c r="P131" s="96"/>
      <c r="Q131" s="325" t="s">
        <v>240</v>
      </c>
      <c r="R131" s="326"/>
      <c r="S131" s="126" t="s">
        <v>238</v>
      </c>
      <c r="T131" s="54">
        <v>2600</v>
      </c>
      <c r="U131" s="97"/>
    </row>
    <row r="132" spans="2:21" ht="15.75" customHeight="1">
      <c r="B132" s="364"/>
      <c r="C132" s="271"/>
      <c r="D132" s="260"/>
      <c r="E132" s="59"/>
      <c r="F132" s="51"/>
      <c r="G132" s="86"/>
      <c r="H132" s="254" t="s">
        <v>240</v>
      </c>
      <c r="I132" s="255"/>
      <c r="J132" s="51">
        <v>2050</v>
      </c>
      <c r="K132" s="86"/>
      <c r="L132" s="254" t="s">
        <v>240</v>
      </c>
      <c r="M132" s="260"/>
      <c r="N132" s="255"/>
      <c r="O132" s="51">
        <v>1550</v>
      </c>
      <c r="P132" s="86"/>
      <c r="Q132" s="254"/>
      <c r="R132" s="260"/>
      <c r="S132" s="255"/>
      <c r="T132" s="51"/>
      <c r="U132" s="87"/>
    </row>
    <row r="133" spans="2:21" ht="15.75" customHeight="1">
      <c r="B133" s="364"/>
      <c r="C133" s="271"/>
      <c r="D133" s="260"/>
      <c r="E133" s="255"/>
      <c r="F133" s="51"/>
      <c r="G133" s="86"/>
      <c r="H133" s="302"/>
      <c r="I133" s="304"/>
      <c r="J133" s="51"/>
      <c r="K133" s="86"/>
      <c r="L133" s="254"/>
      <c r="M133" s="260"/>
      <c r="N133" s="255"/>
      <c r="O133" s="51"/>
      <c r="P133" s="86"/>
      <c r="Q133" s="254"/>
      <c r="R133" s="260"/>
      <c r="S133" s="255"/>
      <c r="T133" s="54"/>
      <c r="U133" s="87"/>
    </row>
    <row r="134" spans="2:21" ht="15.75" customHeight="1">
      <c r="B134" s="364"/>
      <c r="C134" s="271" t="s">
        <v>131</v>
      </c>
      <c r="D134" s="260"/>
      <c r="E134" s="255"/>
      <c r="F134" s="51"/>
      <c r="G134" s="86"/>
      <c r="H134" s="302"/>
      <c r="I134" s="304"/>
      <c r="J134" s="51"/>
      <c r="K134" s="86"/>
      <c r="L134" s="254"/>
      <c r="M134" s="260"/>
      <c r="N134" s="255"/>
      <c r="O134" s="51"/>
      <c r="P134" s="86"/>
      <c r="Q134" s="254"/>
      <c r="R134" s="260"/>
      <c r="S134" s="255"/>
      <c r="T134" s="51"/>
      <c r="U134" s="87"/>
    </row>
    <row r="135" spans="2:21" ht="15.75" customHeight="1">
      <c r="B135" s="364"/>
      <c r="C135" s="271" t="s">
        <v>276</v>
      </c>
      <c r="D135" s="260"/>
      <c r="E135" s="255"/>
      <c r="F135" s="51"/>
      <c r="G135" s="86"/>
      <c r="H135" s="302"/>
      <c r="I135" s="304"/>
      <c r="J135" s="51"/>
      <c r="K135" s="86"/>
      <c r="L135" s="254"/>
      <c r="M135" s="260"/>
      <c r="N135" s="255"/>
      <c r="O135" s="51"/>
      <c r="P135" s="86"/>
      <c r="Q135" s="254"/>
      <c r="R135" s="260"/>
      <c r="S135" s="255"/>
      <c r="T135" s="51"/>
      <c r="U135" s="87"/>
    </row>
    <row r="136" spans="2:21" ht="15.75" customHeight="1">
      <c r="B136" s="365"/>
      <c r="C136" s="271"/>
      <c r="D136" s="260"/>
      <c r="E136" s="255"/>
      <c r="F136" s="52"/>
      <c r="G136" s="90"/>
      <c r="H136" s="302"/>
      <c r="I136" s="304"/>
      <c r="J136" s="52"/>
      <c r="K136" s="90"/>
      <c r="L136" s="254"/>
      <c r="M136" s="260"/>
      <c r="N136" s="255"/>
      <c r="O136" s="52"/>
      <c r="P136" s="90"/>
      <c r="Q136" s="254"/>
      <c r="R136" s="260"/>
      <c r="S136" s="255"/>
      <c r="T136" s="52"/>
      <c r="U136" s="91"/>
    </row>
    <row r="137" spans="1:21" ht="15.75" customHeight="1" thickBot="1">
      <c r="A137" s="92"/>
      <c r="B137" s="104">
        <f>F137+J137+O137+T137</f>
        <v>9150</v>
      </c>
      <c r="C137" s="345" t="s">
        <v>228</v>
      </c>
      <c r="D137" s="346"/>
      <c r="E137" s="347"/>
      <c r="F137" s="55">
        <f>SUM(F131:F136)</f>
        <v>1050</v>
      </c>
      <c r="G137" s="94">
        <f>IF(AND(G135="",G134="",G131=""),"",SUM(G131:G135))</f>
      </c>
      <c r="H137" s="348" t="s">
        <v>228</v>
      </c>
      <c r="I137" s="347"/>
      <c r="J137" s="55">
        <f>SUM(J131:J136)</f>
        <v>2600</v>
      </c>
      <c r="K137" s="94">
        <f>IF(AND(K133="",K132="",K131=""),"",SUM(K131:K133))</f>
      </c>
      <c r="L137" s="348" t="s">
        <v>228</v>
      </c>
      <c r="M137" s="346"/>
      <c r="N137" s="347"/>
      <c r="O137" s="55">
        <f>SUM(O131:O136)</f>
        <v>2900</v>
      </c>
      <c r="P137" s="94">
        <f>IF(AND(P133="",P132="",P131=""),"",SUM(P131:P133))</f>
      </c>
      <c r="Q137" s="348" t="s">
        <v>228</v>
      </c>
      <c r="R137" s="346"/>
      <c r="S137" s="347"/>
      <c r="T137" s="55">
        <f>SUM(T131:T136)</f>
        <v>2600</v>
      </c>
      <c r="U137" s="95">
        <f>IF(AND(U133="",U132="",U131=""),"",SUM(U131:U133))</f>
      </c>
    </row>
    <row r="138" spans="1:22" s="43" customFormat="1" ht="19.5" customHeight="1" thickBot="1">
      <c r="A138" s="132"/>
      <c r="B138" s="158">
        <f>F138+J138+O138+T138</f>
        <v>296200</v>
      </c>
      <c r="C138" s="377" t="s">
        <v>270</v>
      </c>
      <c r="D138" s="349"/>
      <c r="E138" s="350"/>
      <c r="F138" s="159">
        <f>F44+F49+F59+F66+F72+F80+F85+F90+F96+F102+F107+F114+F122+F130+F137</f>
        <v>42150</v>
      </c>
      <c r="G138" s="159">
        <f>IF(AND(G44="",G49="",G59="",G66="",G72="",G80="",G85="",G90="",G96="",G102="",G107="",G114="",G122="",G130="",G137=""),"",SUM(G44,G49,G59,G66,G72,G80,G85,G90,G96,G102,G107,G114,G122,G130,G137))</f>
      </c>
      <c r="H138" s="351" t="s">
        <v>270</v>
      </c>
      <c r="I138" s="350"/>
      <c r="J138" s="159">
        <f>J44+J49+J59+J66+J72+J80+J85+J90+J96+J102+J107+J114+J122+J130+J137</f>
        <v>71700</v>
      </c>
      <c r="K138" s="159">
        <f>IF(AND(K44="",K49="",K59="",K66="",K72="",K80="",K85="",K90="",K96="",K102="",K107="",K114="",K122="",K130="",K137=""),"",SUM(K44,K49,K59,K66,K72,K80,K85,K90,K96,K102,K107,K114,K122,K130,K137))</f>
      </c>
      <c r="L138" s="351" t="s">
        <v>270</v>
      </c>
      <c r="M138" s="349"/>
      <c r="N138" s="350"/>
      <c r="O138" s="160">
        <f>O44+O49+O59+O66+O72+O80+O85+O90+O96+O102+O107+O114+O122+O130+O137</f>
        <v>105100</v>
      </c>
      <c r="P138" s="159">
        <f>IF(AND(P44="",P49="",P59="",P66="",P72="",P80="",P85="",P90="",P96="",P102="",P107="",P114="",P122="",P130="",P137=""),"",SUM(P44,P49,P59,P66,P72,P80,P85,P90,P96,P102,P107,P114,P122,P130,P137))</f>
      </c>
      <c r="Q138" s="351" t="s">
        <v>270</v>
      </c>
      <c r="R138" s="349"/>
      <c r="S138" s="350"/>
      <c r="T138" s="159">
        <f>T44+T49+T59+T66+T72+T80+T85+T90+T96+T102+T107+T114+T122+T130+T137</f>
        <v>77250</v>
      </c>
      <c r="U138" s="161">
        <f>IF(AND(U44="",U49="",U59="",U66="",U72="",U80="",U85="",U90="",U96="",U102="",U107="",U114="",U122="",U130="",U137=""),"",SUM(U44,U49,U59,U66,U72,U80,U85,U90,U96,U102,U107,U114,U122,U130,U137))</f>
      </c>
      <c r="V138" s="133"/>
    </row>
    <row r="139" spans="3:21" ht="15.75" customHeight="1" thickBot="1">
      <c r="C139" s="134"/>
      <c r="D139" s="135"/>
      <c r="E139" s="136"/>
      <c r="F139" s="134"/>
      <c r="G139" s="137"/>
      <c r="I139" s="66"/>
      <c r="N139" s="66"/>
      <c r="Q139" s="139"/>
      <c r="R139" s="135"/>
      <c r="S139" s="140"/>
      <c r="T139" s="139"/>
      <c r="U139" s="141"/>
    </row>
    <row r="140" spans="2:21" ht="15.75" customHeight="1">
      <c r="B140" s="369" t="s">
        <v>132</v>
      </c>
      <c r="C140" s="220" t="s">
        <v>133</v>
      </c>
      <c r="D140" s="250" t="s">
        <v>390</v>
      </c>
      <c r="E140" s="251"/>
      <c r="F140" s="221">
        <v>1450</v>
      </c>
      <c r="G140" s="222"/>
      <c r="H140" s="366"/>
      <c r="I140" s="368"/>
      <c r="J140" s="221"/>
      <c r="K140" s="222"/>
      <c r="L140" s="366" t="s">
        <v>274</v>
      </c>
      <c r="M140" s="367"/>
      <c r="N140" s="368"/>
      <c r="O140" s="221">
        <v>1950</v>
      </c>
      <c r="P140" s="222"/>
      <c r="Q140" s="220"/>
      <c r="R140" s="250"/>
      <c r="S140" s="251"/>
      <c r="T140" s="221"/>
      <c r="U140" s="223"/>
    </row>
    <row r="141" spans="2:21" ht="15.75" customHeight="1">
      <c r="B141" s="370"/>
      <c r="C141" s="224" t="s">
        <v>135</v>
      </c>
      <c r="D141" s="238" t="s">
        <v>386</v>
      </c>
      <c r="E141" s="239"/>
      <c r="F141" s="225">
        <v>350</v>
      </c>
      <c r="G141" s="226"/>
      <c r="H141" s="244"/>
      <c r="I141" s="245"/>
      <c r="J141" s="225"/>
      <c r="K141" s="226"/>
      <c r="L141" s="244" t="s">
        <v>136</v>
      </c>
      <c r="M141" s="249"/>
      <c r="N141" s="245"/>
      <c r="O141" s="225">
        <v>1200</v>
      </c>
      <c r="P141" s="226"/>
      <c r="Q141" s="224"/>
      <c r="R141" s="238"/>
      <c r="S141" s="239"/>
      <c r="T141" s="225"/>
      <c r="U141" s="227"/>
    </row>
    <row r="142" spans="2:21" ht="15.75" customHeight="1">
      <c r="B142" s="370"/>
      <c r="C142" s="252" t="s">
        <v>387</v>
      </c>
      <c r="D142" s="253"/>
      <c r="E142" s="231" t="s">
        <v>385</v>
      </c>
      <c r="F142" s="225">
        <v>650</v>
      </c>
      <c r="G142" s="226"/>
      <c r="H142" s="244"/>
      <c r="I142" s="245"/>
      <c r="J142" s="225"/>
      <c r="K142" s="226"/>
      <c r="L142" s="244"/>
      <c r="M142" s="249"/>
      <c r="N142" s="245"/>
      <c r="O142" s="225"/>
      <c r="P142" s="226"/>
      <c r="Q142" s="224"/>
      <c r="R142" s="238"/>
      <c r="S142" s="239"/>
      <c r="T142" s="225"/>
      <c r="U142" s="227"/>
    </row>
    <row r="143" spans="2:21" ht="15.75" customHeight="1">
      <c r="B143" s="370"/>
      <c r="C143" s="224" t="s">
        <v>137</v>
      </c>
      <c r="D143" s="238" t="s">
        <v>385</v>
      </c>
      <c r="E143" s="239"/>
      <c r="F143" s="225">
        <v>350</v>
      </c>
      <c r="G143" s="226"/>
      <c r="H143" s="244"/>
      <c r="I143" s="245"/>
      <c r="J143" s="225"/>
      <c r="K143" s="226"/>
      <c r="L143" s="244"/>
      <c r="M143" s="249"/>
      <c r="N143" s="245"/>
      <c r="O143" s="225"/>
      <c r="P143" s="226"/>
      <c r="Q143" s="224"/>
      <c r="R143" s="238"/>
      <c r="S143" s="239"/>
      <c r="T143" s="225"/>
      <c r="U143" s="227"/>
    </row>
    <row r="144" spans="2:21" ht="15.75" customHeight="1">
      <c r="B144" s="370"/>
      <c r="C144" s="224" t="s">
        <v>134</v>
      </c>
      <c r="D144" s="238" t="s">
        <v>388</v>
      </c>
      <c r="E144" s="239"/>
      <c r="F144" s="228">
        <v>2050</v>
      </c>
      <c r="G144" s="226"/>
      <c r="H144" s="244"/>
      <c r="I144" s="245"/>
      <c r="J144" s="225"/>
      <c r="K144" s="226"/>
      <c r="L144" s="244"/>
      <c r="M144" s="249"/>
      <c r="N144" s="245"/>
      <c r="O144" s="225"/>
      <c r="P144" s="226"/>
      <c r="Q144" s="224"/>
      <c r="R144" s="238"/>
      <c r="S144" s="239"/>
      <c r="T144" s="228"/>
      <c r="U144" s="227"/>
    </row>
    <row r="145" spans="2:21" ht="15.75" customHeight="1">
      <c r="B145" s="371"/>
      <c r="C145" s="224" t="s">
        <v>136</v>
      </c>
      <c r="D145" s="240" t="s">
        <v>389</v>
      </c>
      <c r="E145" s="241"/>
      <c r="F145" s="228">
        <v>3150</v>
      </c>
      <c r="G145" s="229"/>
      <c r="H145" s="244"/>
      <c r="I145" s="245"/>
      <c r="J145" s="228"/>
      <c r="K145" s="229"/>
      <c r="L145" s="246"/>
      <c r="M145" s="247"/>
      <c r="N145" s="248"/>
      <c r="O145" s="228"/>
      <c r="P145" s="229"/>
      <c r="Q145" s="224"/>
      <c r="R145" s="242"/>
      <c r="S145" s="243"/>
      <c r="T145" s="228"/>
      <c r="U145" s="230"/>
    </row>
    <row r="146" spans="1:22" s="37" customFormat="1" ht="15.75" customHeight="1" thickBot="1">
      <c r="A146" s="142"/>
      <c r="B146" s="143">
        <f>F146+J146+O146+T146</f>
        <v>11150</v>
      </c>
      <c r="C146" s="144" t="s">
        <v>242</v>
      </c>
      <c r="D146" s="145"/>
      <c r="E146" s="146"/>
      <c r="F146" s="61">
        <f>SUM(F140:F145)</f>
        <v>8000</v>
      </c>
      <c r="G146" s="147">
        <f>IF(AND(G143="",G144="",G142="",G141="",G140=""),"",SUM(G140:G145))</f>
      </c>
      <c r="H146" s="148" t="s">
        <v>242</v>
      </c>
      <c r="I146" s="146"/>
      <c r="J146" s="61"/>
      <c r="K146" s="147"/>
      <c r="L146" s="348" t="s">
        <v>242</v>
      </c>
      <c r="M146" s="346"/>
      <c r="N146" s="347"/>
      <c r="O146" s="61">
        <f>SUM(O140:O145)</f>
        <v>3150</v>
      </c>
      <c r="P146" s="147">
        <f>IF(AND(P143="",P144="",P142="",P141="",P140=""),"",SUM(P140:P144))</f>
      </c>
      <c r="Q146" s="348" t="s">
        <v>242</v>
      </c>
      <c r="R146" s="346"/>
      <c r="S146" s="347"/>
      <c r="T146" s="61"/>
      <c r="U146" s="122"/>
      <c r="V146" s="142"/>
    </row>
    <row r="148" ht="13.5">
      <c r="B148" s="142"/>
    </row>
  </sheetData>
  <sheetProtection selectLockedCells="1"/>
  <mergeCells count="552">
    <mergeCell ref="C138:E138"/>
    <mergeCell ref="C134:E134"/>
    <mergeCell ref="C135:E135"/>
    <mergeCell ref="C132:D132"/>
    <mergeCell ref="Q60:R60"/>
    <mergeCell ref="Q52:R52"/>
    <mergeCell ref="C77:D77"/>
    <mergeCell ref="L84:N84"/>
    <mergeCell ref="L101:N101"/>
    <mergeCell ref="L90:N90"/>
    <mergeCell ref="Q75:S75"/>
    <mergeCell ref="C52:D52"/>
    <mergeCell ref="C60:D60"/>
    <mergeCell ref="B140:B145"/>
    <mergeCell ref="B131:B136"/>
    <mergeCell ref="C131:D131"/>
    <mergeCell ref="C130:E130"/>
    <mergeCell ref="C124:E124"/>
    <mergeCell ref="H88:I88"/>
    <mergeCell ref="C88:E88"/>
    <mergeCell ref="C133:E133"/>
    <mergeCell ref="C137:E137"/>
    <mergeCell ref="C136:E136"/>
    <mergeCell ref="C86:E86"/>
    <mergeCell ref="C75:E75"/>
    <mergeCell ref="L144:N144"/>
    <mergeCell ref="H140:I140"/>
    <mergeCell ref="L75:N75"/>
    <mergeCell ref="H84:I84"/>
    <mergeCell ref="H101:I101"/>
    <mergeCell ref="H75:I75"/>
    <mergeCell ref="H86:I86"/>
    <mergeCell ref="C81:D81"/>
    <mergeCell ref="Q136:S136"/>
    <mergeCell ref="H138:I138"/>
    <mergeCell ref="L138:N138"/>
    <mergeCell ref="H141:I141"/>
    <mergeCell ref="G23:G24"/>
    <mergeCell ref="F23:F24"/>
    <mergeCell ref="F26:F27"/>
    <mergeCell ref="Q77:R77"/>
    <mergeCell ref="Q81:R81"/>
    <mergeCell ref="H130:I130"/>
    <mergeCell ref="L135:N135"/>
    <mergeCell ref="L146:N146"/>
    <mergeCell ref="Q146:S146"/>
    <mergeCell ref="Q138:S138"/>
    <mergeCell ref="L140:N140"/>
    <mergeCell ref="H142:I142"/>
    <mergeCell ref="H145:I145"/>
    <mergeCell ref="L142:N142"/>
    <mergeCell ref="L141:N141"/>
    <mergeCell ref="L136:N136"/>
    <mergeCell ref="H133:I133"/>
    <mergeCell ref="Q135:S135"/>
    <mergeCell ref="H134:I134"/>
    <mergeCell ref="Q134:S134"/>
    <mergeCell ref="H137:I137"/>
    <mergeCell ref="L137:N137"/>
    <mergeCell ref="Q137:S137"/>
    <mergeCell ref="H136:I136"/>
    <mergeCell ref="L134:N134"/>
    <mergeCell ref="H135:I135"/>
    <mergeCell ref="H132:I132"/>
    <mergeCell ref="L132:N132"/>
    <mergeCell ref="Q132:S132"/>
    <mergeCell ref="Q131:R131"/>
    <mergeCell ref="L130:N130"/>
    <mergeCell ref="H131:I131"/>
    <mergeCell ref="L131:N131"/>
    <mergeCell ref="L133:N133"/>
    <mergeCell ref="L129:N129"/>
    <mergeCell ref="Q129:S129"/>
    <mergeCell ref="C128:E128"/>
    <mergeCell ref="H128:I128"/>
    <mergeCell ref="L128:N128"/>
    <mergeCell ref="C129:E129"/>
    <mergeCell ref="H129:I129"/>
    <mergeCell ref="Q133:S133"/>
    <mergeCell ref="Q130:S130"/>
    <mergeCell ref="C121:E121"/>
    <mergeCell ref="H121:I121"/>
    <mergeCell ref="L124:N124"/>
    <mergeCell ref="H127:I127"/>
    <mergeCell ref="L127:N127"/>
    <mergeCell ref="C123:D123"/>
    <mergeCell ref="C126:D126"/>
    <mergeCell ref="Q125:S125"/>
    <mergeCell ref="L121:N121"/>
    <mergeCell ref="Q121:S121"/>
    <mergeCell ref="H122:I122"/>
    <mergeCell ref="L122:N122"/>
    <mergeCell ref="Q122:S122"/>
    <mergeCell ref="L123:N123"/>
    <mergeCell ref="Q124:S124"/>
    <mergeCell ref="Q123:R123"/>
    <mergeCell ref="L125:N125"/>
    <mergeCell ref="B123:B129"/>
    <mergeCell ref="L118:M118"/>
    <mergeCell ref="B115:B121"/>
    <mergeCell ref="C118:D118"/>
    <mergeCell ref="C117:D117"/>
    <mergeCell ref="C125:D125"/>
    <mergeCell ref="C122:E122"/>
    <mergeCell ref="H124:I124"/>
    <mergeCell ref="C127:D127"/>
    <mergeCell ref="L126:N126"/>
    <mergeCell ref="Q118:R118"/>
    <mergeCell ref="C120:E120"/>
    <mergeCell ref="L120:N120"/>
    <mergeCell ref="Q120:R120"/>
    <mergeCell ref="Q119:R119"/>
    <mergeCell ref="C119:D119"/>
    <mergeCell ref="L119:M119"/>
    <mergeCell ref="Q115:S115"/>
    <mergeCell ref="C116:D116"/>
    <mergeCell ref="L116:N116"/>
    <mergeCell ref="Q116:S116"/>
    <mergeCell ref="L115:N115"/>
    <mergeCell ref="C112:E112"/>
    <mergeCell ref="H112:I112"/>
    <mergeCell ref="L112:N112"/>
    <mergeCell ref="Q112:S112"/>
    <mergeCell ref="C115:D115"/>
    <mergeCell ref="Q117:R117"/>
    <mergeCell ref="Q113:S113"/>
    <mergeCell ref="C114:E114"/>
    <mergeCell ref="H114:I114"/>
    <mergeCell ref="L114:N114"/>
    <mergeCell ref="Q114:S114"/>
    <mergeCell ref="L117:M117"/>
    <mergeCell ref="C113:E113"/>
    <mergeCell ref="H113:I113"/>
    <mergeCell ref="L113:N113"/>
    <mergeCell ref="C107:E107"/>
    <mergeCell ref="H107:I107"/>
    <mergeCell ref="L107:N107"/>
    <mergeCell ref="Q107:S107"/>
    <mergeCell ref="L111:N111"/>
    <mergeCell ref="Q109:S109"/>
    <mergeCell ref="C110:E110"/>
    <mergeCell ref="H110:I110"/>
    <mergeCell ref="L110:N110"/>
    <mergeCell ref="Q110:S110"/>
    <mergeCell ref="C109:E109"/>
    <mergeCell ref="Q111:S111"/>
    <mergeCell ref="Q105:S105"/>
    <mergeCell ref="Q108:S108"/>
    <mergeCell ref="B108:B113"/>
    <mergeCell ref="C108:E108"/>
    <mergeCell ref="H108:I108"/>
    <mergeCell ref="L108:N108"/>
    <mergeCell ref="H109:I109"/>
    <mergeCell ref="L109:N109"/>
    <mergeCell ref="C111:E111"/>
    <mergeCell ref="H111:I111"/>
    <mergeCell ref="Q106:S106"/>
    <mergeCell ref="C102:E102"/>
    <mergeCell ref="H102:I102"/>
    <mergeCell ref="L102:N102"/>
    <mergeCell ref="Q103:S103"/>
    <mergeCell ref="Q102:S102"/>
    <mergeCell ref="L104:N104"/>
    <mergeCell ref="Q104:S104"/>
    <mergeCell ref="B103:B106"/>
    <mergeCell ref="C103:E103"/>
    <mergeCell ref="H103:I103"/>
    <mergeCell ref="C104:E104"/>
    <mergeCell ref="C106:E106"/>
    <mergeCell ref="L106:N106"/>
    <mergeCell ref="L103:N103"/>
    <mergeCell ref="C100:E100"/>
    <mergeCell ref="H100:I100"/>
    <mergeCell ref="L100:N100"/>
    <mergeCell ref="Q100:S100"/>
    <mergeCell ref="C105:E105"/>
    <mergeCell ref="L105:N105"/>
    <mergeCell ref="Q99:R99"/>
    <mergeCell ref="B97:B101"/>
    <mergeCell ref="C97:D97"/>
    <mergeCell ref="L97:N97"/>
    <mergeCell ref="Q97:R97"/>
    <mergeCell ref="Q98:R98"/>
    <mergeCell ref="C99:D99"/>
    <mergeCell ref="L99:N99"/>
    <mergeCell ref="C101:E101"/>
    <mergeCell ref="Q101:S101"/>
    <mergeCell ref="Q95:S95"/>
    <mergeCell ref="C96:E96"/>
    <mergeCell ref="H96:I96"/>
    <mergeCell ref="L96:N96"/>
    <mergeCell ref="Q96:S96"/>
    <mergeCell ref="C95:E95"/>
    <mergeCell ref="H95:I95"/>
    <mergeCell ref="L95:N95"/>
    <mergeCell ref="Q94:S94"/>
    <mergeCell ref="C92:E92"/>
    <mergeCell ref="H92:I92"/>
    <mergeCell ref="L92:N92"/>
    <mergeCell ref="Q92:S92"/>
    <mergeCell ref="L93:N93"/>
    <mergeCell ref="Q93:S93"/>
    <mergeCell ref="C94:E94"/>
    <mergeCell ref="H94:I94"/>
    <mergeCell ref="L94:N94"/>
    <mergeCell ref="Q90:S90"/>
    <mergeCell ref="B91:B95"/>
    <mergeCell ref="C91:E91"/>
    <mergeCell ref="H91:I91"/>
    <mergeCell ref="L91:N91"/>
    <mergeCell ref="C93:E93"/>
    <mergeCell ref="Q91:S91"/>
    <mergeCell ref="H93:I93"/>
    <mergeCell ref="C90:E90"/>
    <mergeCell ref="H90:I90"/>
    <mergeCell ref="Q88:S88"/>
    <mergeCell ref="H87:I87"/>
    <mergeCell ref="L87:N87"/>
    <mergeCell ref="Q87:S87"/>
    <mergeCell ref="L88:N88"/>
    <mergeCell ref="C89:E89"/>
    <mergeCell ref="H89:I89"/>
    <mergeCell ref="L89:N89"/>
    <mergeCell ref="Q89:S89"/>
    <mergeCell ref="C87:E87"/>
    <mergeCell ref="B81:B84"/>
    <mergeCell ref="C84:E84"/>
    <mergeCell ref="Q86:S86"/>
    <mergeCell ref="C85:E85"/>
    <mergeCell ref="H85:I85"/>
    <mergeCell ref="L85:N85"/>
    <mergeCell ref="Q85:S85"/>
    <mergeCell ref="L86:N86"/>
    <mergeCell ref="Q84:S84"/>
    <mergeCell ref="B86:B89"/>
    <mergeCell ref="H81:I81"/>
    <mergeCell ref="L81:N81"/>
    <mergeCell ref="C82:E82"/>
    <mergeCell ref="H82:I82"/>
    <mergeCell ref="L82:N82"/>
    <mergeCell ref="C83:E83"/>
    <mergeCell ref="H83:I83"/>
    <mergeCell ref="B76:B79"/>
    <mergeCell ref="C76:E76"/>
    <mergeCell ref="H76:I76"/>
    <mergeCell ref="L76:N76"/>
    <mergeCell ref="C78:D78"/>
    <mergeCell ref="C79:E79"/>
    <mergeCell ref="H79:I79"/>
    <mergeCell ref="Q82:S82"/>
    <mergeCell ref="L83:N83"/>
    <mergeCell ref="Q83:S83"/>
    <mergeCell ref="L78:N78"/>
    <mergeCell ref="Q78:S78"/>
    <mergeCell ref="Q80:S80"/>
    <mergeCell ref="L79:N79"/>
    <mergeCell ref="Q79:S79"/>
    <mergeCell ref="H80:I80"/>
    <mergeCell ref="L80:N80"/>
    <mergeCell ref="H77:I77"/>
    <mergeCell ref="Q76:S76"/>
    <mergeCell ref="C80:E80"/>
    <mergeCell ref="Q70:R70"/>
    <mergeCell ref="Q74:U74"/>
    <mergeCell ref="C74:G74"/>
    <mergeCell ref="H74:K74"/>
    <mergeCell ref="L74:P74"/>
    <mergeCell ref="H72:I72"/>
    <mergeCell ref="L72:N72"/>
    <mergeCell ref="Q72:S72"/>
    <mergeCell ref="Q71:S71"/>
    <mergeCell ref="C72:E72"/>
    <mergeCell ref="B67:B71"/>
    <mergeCell ref="C67:E67"/>
    <mergeCell ref="H67:I67"/>
    <mergeCell ref="H70:I70"/>
    <mergeCell ref="H71:I71"/>
    <mergeCell ref="C69:E69"/>
    <mergeCell ref="H69:I69"/>
    <mergeCell ref="L69:N69"/>
    <mergeCell ref="L71:N71"/>
    <mergeCell ref="Q67:S67"/>
    <mergeCell ref="C68:E68"/>
    <mergeCell ref="H68:I68"/>
    <mergeCell ref="L68:N68"/>
    <mergeCell ref="Q68:S68"/>
    <mergeCell ref="L64:N64"/>
    <mergeCell ref="Q69:S69"/>
    <mergeCell ref="C70:D70"/>
    <mergeCell ref="C71:E71"/>
    <mergeCell ref="L70:N70"/>
    <mergeCell ref="C66:E66"/>
    <mergeCell ref="H66:I66"/>
    <mergeCell ref="L66:N66"/>
    <mergeCell ref="Q66:S66"/>
    <mergeCell ref="L67:N67"/>
    <mergeCell ref="L63:M63"/>
    <mergeCell ref="H62:I62"/>
    <mergeCell ref="Q64:R64"/>
    <mergeCell ref="C65:E65"/>
    <mergeCell ref="H65:I65"/>
    <mergeCell ref="L65:N65"/>
    <mergeCell ref="Q65:S65"/>
    <mergeCell ref="C64:D64"/>
    <mergeCell ref="L62:N62"/>
    <mergeCell ref="C62:E62"/>
    <mergeCell ref="B60:B65"/>
    <mergeCell ref="L60:N60"/>
    <mergeCell ref="C61:E61"/>
    <mergeCell ref="H61:I61"/>
    <mergeCell ref="L61:N61"/>
    <mergeCell ref="H58:I58"/>
    <mergeCell ref="L58:N58"/>
    <mergeCell ref="C59:E59"/>
    <mergeCell ref="H59:I59"/>
    <mergeCell ref="H63:I63"/>
    <mergeCell ref="Q58:S58"/>
    <mergeCell ref="C63:D63"/>
    <mergeCell ref="C55:D55"/>
    <mergeCell ref="L55:M55"/>
    <mergeCell ref="Q55:R55"/>
    <mergeCell ref="C56:D56"/>
    <mergeCell ref="Q56:R56"/>
    <mergeCell ref="Q63:R63"/>
    <mergeCell ref="Q61:S61"/>
    <mergeCell ref="L59:N59"/>
    <mergeCell ref="Q53:R53"/>
    <mergeCell ref="C54:D54"/>
    <mergeCell ref="H54:I54"/>
    <mergeCell ref="L54:M54"/>
    <mergeCell ref="Q54:R54"/>
    <mergeCell ref="Q59:S59"/>
    <mergeCell ref="C58:E58"/>
    <mergeCell ref="C57:E57"/>
    <mergeCell ref="L57:N57"/>
    <mergeCell ref="Q57:S57"/>
    <mergeCell ref="H52:I52"/>
    <mergeCell ref="C53:D53"/>
    <mergeCell ref="H53:I53"/>
    <mergeCell ref="L53:N53"/>
    <mergeCell ref="Q49:S49"/>
    <mergeCell ref="B50:B58"/>
    <mergeCell ref="C50:E50"/>
    <mergeCell ref="H50:I50"/>
    <mergeCell ref="L50:N50"/>
    <mergeCell ref="Q50:S50"/>
    <mergeCell ref="C51:E51"/>
    <mergeCell ref="H51:I51"/>
    <mergeCell ref="L51:N51"/>
    <mergeCell ref="Q51:S51"/>
    <mergeCell ref="C48:E48"/>
    <mergeCell ref="H48:I48"/>
    <mergeCell ref="L48:N48"/>
    <mergeCell ref="C49:E49"/>
    <mergeCell ref="H49:I49"/>
    <mergeCell ref="L49:N49"/>
    <mergeCell ref="B45:B48"/>
    <mergeCell ref="C45:E45"/>
    <mergeCell ref="H45:I45"/>
    <mergeCell ref="L45:N45"/>
    <mergeCell ref="C46:E46"/>
    <mergeCell ref="H46:I46"/>
    <mergeCell ref="L46:N46"/>
    <mergeCell ref="C47:E47"/>
    <mergeCell ref="H47:I47"/>
    <mergeCell ref="L47:N47"/>
    <mergeCell ref="C43:E43"/>
    <mergeCell ref="H43:I43"/>
    <mergeCell ref="L43:N43"/>
    <mergeCell ref="Q43:S43"/>
    <mergeCell ref="D44:E44"/>
    <mergeCell ref="H44:I44"/>
    <mergeCell ref="L44:N44"/>
    <mergeCell ref="Q44:S44"/>
    <mergeCell ref="C41:E41"/>
    <mergeCell ref="H41:I41"/>
    <mergeCell ref="L41:N41"/>
    <mergeCell ref="Q41:S41"/>
    <mergeCell ref="C42:E42"/>
    <mergeCell ref="H42:I42"/>
    <mergeCell ref="L42:N42"/>
    <mergeCell ref="Q42:S42"/>
    <mergeCell ref="C39:E39"/>
    <mergeCell ref="H39:I39"/>
    <mergeCell ref="L39:N39"/>
    <mergeCell ref="Q39:S39"/>
    <mergeCell ref="C40:E40"/>
    <mergeCell ref="H40:I40"/>
    <mergeCell ref="L40:N40"/>
    <mergeCell ref="Q40:S40"/>
    <mergeCell ref="C37:E37"/>
    <mergeCell ref="H37:I37"/>
    <mergeCell ref="L37:N37"/>
    <mergeCell ref="Q37:S37"/>
    <mergeCell ref="C38:E38"/>
    <mergeCell ref="H38:I38"/>
    <mergeCell ref="L38:N38"/>
    <mergeCell ref="Q38:S38"/>
    <mergeCell ref="C35:E35"/>
    <mergeCell ref="H35:I35"/>
    <mergeCell ref="L35:N35"/>
    <mergeCell ref="Q35:S35"/>
    <mergeCell ref="L34:N34"/>
    <mergeCell ref="C36:E36"/>
    <mergeCell ref="H36:I36"/>
    <mergeCell ref="L36:N36"/>
    <mergeCell ref="Q36:S36"/>
    <mergeCell ref="Q33:S33"/>
    <mergeCell ref="L32:N32"/>
    <mergeCell ref="Q30:S30"/>
    <mergeCell ref="C34:E34"/>
    <mergeCell ref="H32:I32"/>
    <mergeCell ref="Q34:S34"/>
    <mergeCell ref="H31:I31"/>
    <mergeCell ref="C30:E30"/>
    <mergeCell ref="C32:E32"/>
    <mergeCell ref="C31:E31"/>
    <mergeCell ref="G26:G27"/>
    <mergeCell ref="T25:T26"/>
    <mergeCell ref="T31:T32"/>
    <mergeCell ref="U25:U26"/>
    <mergeCell ref="U31:U32"/>
    <mergeCell ref="Q32:S32"/>
    <mergeCell ref="Q28:S28"/>
    <mergeCell ref="Q31:S31"/>
    <mergeCell ref="K25:K26"/>
    <mergeCell ref="U22:U23"/>
    <mergeCell ref="C23:E23"/>
    <mergeCell ref="H23:I23"/>
    <mergeCell ref="Q23:S23"/>
    <mergeCell ref="L22:N22"/>
    <mergeCell ref="Q22:S22"/>
    <mergeCell ref="T22:T23"/>
    <mergeCell ref="H22:I22"/>
    <mergeCell ref="J23:J24"/>
    <mergeCell ref="H24:I24"/>
    <mergeCell ref="B21:B42"/>
    <mergeCell ref="C21:E21"/>
    <mergeCell ref="H21:I21"/>
    <mergeCell ref="L21:N21"/>
    <mergeCell ref="C24:E24"/>
    <mergeCell ref="Q29:S29"/>
    <mergeCell ref="C26:E26"/>
    <mergeCell ref="Q26:S26"/>
    <mergeCell ref="Q27:S27"/>
    <mergeCell ref="J25:J26"/>
    <mergeCell ref="C25:E25"/>
    <mergeCell ref="C28:E28"/>
    <mergeCell ref="C29:E29"/>
    <mergeCell ref="Q21:S21"/>
    <mergeCell ref="H26:I26"/>
    <mergeCell ref="H25:I25"/>
    <mergeCell ref="Q25:S25"/>
    <mergeCell ref="C27:E27"/>
    <mergeCell ref="C22:E22"/>
    <mergeCell ref="K23:K24"/>
    <mergeCell ref="H18:I18"/>
    <mergeCell ref="L18:N18"/>
    <mergeCell ref="Q18:S18"/>
    <mergeCell ref="C20:E20"/>
    <mergeCell ref="H20:I20"/>
    <mergeCell ref="L20:N20"/>
    <mergeCell ref="Q20:S20"/>
    <mergeCell ref="Q24:S24"/>
    <mergeCell ref="L17:N17"/>
    <mergeCell ref="Q17:S17"/>
    <mergeCell ref="C16:E16"/>
    <mergeCell ref="H16:I16"/>
    <mergeCell ref="L16:N16"/>
    <mergeCell ref="Q16:S16"/>
    <mergeCell ref="L19:N19"/>
    <mergeCell ref="Q19:S19"/>
    <mergeCell ref="C18:E18"/>
    <mergeCell ref="Q15:S15"/>
    <mergeCell ref="C12:E12"/>
    <mergeCell ref="Q12:S12"/>
    <mergeCell ref="C14:E14"/>
    <mergeCell ref="Q14:S14"/>
    <mergeCell ref="C15:E15"/>
    <mergeCell ref="L15:N15"/>
    <mergeCell ref="H13:I13"/>
    <mergeCell ref="L12:N12"/>
    <mergeCell ref="U12:U13"/>
    <mergeCell ref="Q13:S13"/>
    <mergeCell ref="Q7:U7"/>
    <mergeCell ref="Q9:S9"/>
    <mergeCell ref="L10:N10"/>
    <mergeCell ref="T12:T13"/>
    <mergeCell ref="Q10:S10"/>
    <mergeCell ref="Q8:S8"/>
    <mergeCell ref="Q11:S11"/>
    <mergeCell ref="O11:O12"/>
    <mergeCell ref="C7:G7"/>
    <mergeCell ref="H7:K7"/>
    <mergeCell ref="L7:P7"/>
    <mergeCell ref="C8:E8"/>
    <mergeCell ref="C11:E11"/>
    <mergeCell ref="H11:I11"/>
    <mergeCell ref="H8:I8"/>
    <mergeCell ref="L8:N8"/>
    <mergeCell ref="P11:P12"/>
    <mergeCell ref="H17:I17"/>
    <mergeCell ref="C13:E13"/>
    <mergeCell ref="C10:E10"/>
    <mergeCell ref="H10:I10"/>
    <mergeCell ref="L9:N9"/>
    <mergeCell ref="L11:N11"/>
    <mergeCell ref="J12:J13"/>
    <mergeCell ref="K12:K13"/>
    <mergeCell ref="K2:P3"/>
    <mergeCell ref="M4:M5"/>
    <mergeCell ref="N4:O5"/>
    <mergeCell ref="P4:P5"/>
    <mergeCell ref="I4:J5"/>
    <mergeCell ref="K4:L5"/>
    <mergeCell ref="I2:J3"/>
    <mergeCell ref="D98:E98"/>
    <mergeCell ref="B2:B3"/>
    <mergeCell ref="C2:H3"/>
    <mergeCell ref="B4:B5"/>
    <mergeCell ref="C4:F5"/>
    <mergeCell ref="G4:G5"/>
    <mergeCell ref="H4:H5"/>
    <mergeCell ref="H9:I9"/>
    <mergeCell ref="H14:I14"/>
    <mergeCell ref="H15:I15"/>
    <mergeCell ref="H33:I33"/>
    <mergeCell ref="H34:I34"/>
    <mergeCell ref="J28:J29"/>
    <mergeCell ref="K28:K29"/>
    <mergeCell ref="L33:N33"/>
    <mergeCell ref="B9:B19"/>
    <mergeCell ref="C9:E9"/>
    <mergeCell ref="C19:E19"/>
    <mergeCell ref="H19:I19"/>
    <mergeCell ref="C17:E17"/>
    <mergeCell ref="D140:E140"/>
    <mergeCell ref="R140:S140"/>
    <mergeCell ref="D141:E141"/>
    <mergeCell ref="R141:S141"/>
    <mergeCell ref="R142:S142"/>
    <mergeCell ref="C142:D142"/>
    <mergeCell ref="D143:E143"/>
    <mergeCell ref="R143:S143"/>
    <mergeCell ref="D144:E144"/>
    <mergeCell ref="R144:S144"/>
    <mergeCell ref="D145:E145"/>
    <mergeCell ref="R145:S145"/>
    <mergeCell ref="H144:I144"/>
    <mergeCell ref="L145:N145"/>
    <mergeCell ref="H143:I143"/>
    <mergeCell ref="L143:N143"/>
  </mergeCells>
  <dataValidations count="1">
    <dataValidation allowBlank="1" showInputMessage="1" showErrorMessage="1" imeMode="off" sqref="K140:K146 G140:G146 U140:U146 P17:P24 G17:G23 K76:K137 K14 U9:U14 P26:P73 G25:G26 G28:G70 U27:U31 U17:U25 U33:U73 U76:U137 G9:G14 K33:K73 G72:G73 K17:K23 P76:P137 G76:G137 P13:P14 K9:K12 P9:P11 P140:P146"/>
  </dataValidations>
  <printOptions/>
  <pageMargins left="0.1968503937007874" right="0.1968503937007874" top="0.4330708661417323" bottom="0.5118110236220472" header="0.1968503937007874" footer="0.1968503937007874"/>
  <pageSetup horizontalDpi="600" verticalDpi="600" orientation="portrait" paperSize="12" scale="90" r:id="rId4"/>
  <headerFooter alignWithMargins="0">
    <oddFooter>&amp;L&amp;9当部数表は、社団法人ＡＢＣ協会が発行するＡＢＣレポートを参考に各地域別に５０部単位で調整製作したものです。
当部数表の更新は原則として６ヶ月ごとに行いますが、この間各販売店の部数は常に変動しており、また折込作業の関係で販売店の宅配部数と異なる場合がございます。</oddFooter>
  </headerFooter>
  <drawing r:id="rId3"/>
  <legacyDrawing r:id="rId2"/>
  <oleObjects>
    <oleObject progId="PhotoDeluxe.Image.3" shapeId="1603936" r:id="rId1"/>
  </oleObjects>
</worksheet>
</file>

<file path=xl/worksheets/sheet3.xml><?xml version="1.0" encoding="utf-8"?>
<worksheet xmlns="http://schemas.openxmlformats.org/spreadsheetml/2006/main" xmlns:r="http://schemas.openxmlformats.org/officeDocument/2006/relationships">
  <dimension ref="B1:AN52"/>
  <sheetViews>
    <sheetView zoomScalePageLayoutView="0" workbookViewId="0" topLeftCell="A1">
      <selection activeCell="B3" sqref="B3:E3"/>
    </sheetView>
  </sheetViews>
  <sheetFormatPr defaultColWidth="2.25390625" defaultRowHeight="13.5"/>
  <cols>
    <col min="1" max="1" width="1.4921875" style="0" customWidth="1"/>
    <col min="2" max="6" width="3.00390625" style="168" customWidth="1"/>
    <col min="7" max="15" width="2.25390625" style="0" customWidth="1"/>
    <col min="16" max="20" width="3.00390625" style="168" customWidth="1"/>
    <col min="21" max="29" width="2.25390625" style="0" customWidth="1"/>
    <col min="30" max="34" width="3.00390625" style="168" customWidth="1"/>
    <col min="35" max="40" width="2.25390625" style="0" customWidth="1"/>
    <col min="41" max="41" width="1.25" style="0" customWidth="1"/>
  </cols>
  <sheetData>
    <row r="1" spans="2:40" ht="19.5" thickBot="1" thickTop="1">
      <c r="B1" s="379" t="s">
        <v>299</v>
      </c>
      <c r="C1" s="380"/>
      <c r="D1" s="380"/>
      <c r="E1" s="380"/>
      <c r="F1" s="380"/>
      <c r="G1" s="380"/>
      <c r="H1" s="380"/>
      <c r="I1" s="380"/>
      <c r="J1" s="380"/>
      <c r="K1" s="380"/>
      <c r="L1" s="381"/>
      <c r="M1" s="168"/>
      <c r="N1" s="168"/>
      <c r="O1" s="168"/>
      <c r="P1" s="379" t="s">
        <v>299</v>
      </c>
      <c r="Q1" s="380"/>
      <c r="R1" s="380"/>
      <c r="S1" s="380"/>
      <c r="T1" s="380"/>
      <c r="U1" s="380"/>
      <c r="V1" s="380"/>
      <c r="W1" s="380"/>
      <c r="X1" s="380"/>
      <c r="Y1" s="380"/>
      <c r="Z1" s="381"/>
      <c r="AA1" s="168"/>
      <c r="AB1" s="168"/>
      <c r="AC1" s="168"/>
      <c r="AD1" s="379" t="s">
        <v>299</v>
      </c>
      <c r="AE1" s="380"/>
      <c r="AF1" s="380"/>
      <c r="AG1" s="380"/>
      <c r="AH1" s="380"/>
      <c r="AI1" s="380"/>
      <c r="AJ1" s="380"/>
      <c r="AK1" s="380"/>
      <c r="AL1" s="380"/>
      <c r="AM1" s="380"/>
      <c r="AN1" s="381"/>
    </row>
    <row r="2" spans="2:40" ht="20.25" customHeight="1">
      <c r="B2" s="382" t="s">
        <v>300</v>
      </c>
      <c r="C2" s="383"/>
      <c r="D2" s="383"/>
      <c r="E2" s="383"/>
      <c r="F2" s="383"/>
      <c r="G2" s="383" t="s">
        <v>301</v>
      </c>
      <c r="H2" s="383"/>
      <c r="I2" s="383"/>
      <c r="J2" s="383" t="s">
        <v>302</v>
      </c>
      <c r="K2" s="383"/>
      <c r="L2" s="384"/>
      <c r="M2" s="169"/>
      <c r="N2" s="169"/>
      <c r="O2" s="169"/>
      <c r="P2" s="382" t="s">
        <v>300</v>
      </c>
      <c r="Q2" s="383"/>
      <c r="R2" s="383"/>
      <c r="S2" s="383"/>
      <c r="T2" s="383"/>
      <c r="U2" s="383" t="s">
        <v>301</v>
      </c>
      <c r="V2" s="383"/>
      <c r="W2" s="383"/>
      <c r="X2" s="383" t="s">
        <v>302</v>
      </c>
      <c r="Y2" s="383"/>
      <c r="Z2" s="384"/>
      <c r="AA2" s="169"/>
      <c r="AB2" s="169"/>
      <c r="AC2" s="169"/>
      <c r="AD2" s="382" t="s">
        <v>300</v>
      </c>
      <c r="AE2" s="383"/>
      <c r="AF2" s="383"/>
      <c r="AG2" s="383"/>
      <c r="AH2" s="383"/>
      <c r="AI2" s="383" t="s">
        <v>301</v>
      </c>
      <c r="AJ2" s="383"/>
      <c r="AK2" s="383"/>
      <c r="AL2" s="385" t="s">
        <v>302</v>
      </c>
      <c r="AM2" s="385"/>
      <c r="AN2" s="386"/>
    </row>
    <row r="3" spans="2:40" ht="18.75" customHeight="1">
      <c r="B3" s="387" t="s">
        <v>303</v>
      </c>
      <c r="C3" s="388"/>
      <c r="D3" s="388"/>
      <c r="E3" s="388"/>
      <c r="F3" s="170" t="s">
        <v>148</v>
      </c>
      <c r="G3" s="389">
        <v>50</v>
      </c>
      <c r="H3" s="389"/>
      <c r="I3" s="389"/>
      <c r="J3" s="390"/>
      <c r="K3" s="390"/>
      <c r="L3" s="391"/>
      <c r="P3" s="387" t="s">
        <v>304</v>
      </c>
      <c r="Q3" s="388"/>
      <c r="R3" s="388"/>
      <c r="S3" s="388"/>
      <c r="T3" s="170" t="s">
        <v>148</v>
      </c>
      <c r="U3" s="389">
        <v>250</v>
      </c>
      <c r="V3" s="389"/>
      <c r="W3" s="389"/>
      <c r="X3" s="392"/>
      <c r="Y3" s="393"/>
      <c r="Z3" s="394"/>
      <c r="AD3" s="395" t="s">
        <v>305</v>
      </c>
      <c r="AE3" s="396"/>
      <c r="AF3" s="396"/>
      <c r="AG3" s="396"/>
      <c r="AH3" s="171" t="s">
        <v>306</v>
      </c>
      <c r="AI3" s="397">
        <v>150</v>
      </c>
      <c r="AJ3" s="397"/>
      <c r="AK3" s="397"/>
      <c r="AL3" s="398"/>
      <c r="AM3" s="399"/>
      <c r="AN3" s="400"/>
    </row>
    <row r="4" spans="2:40" ht="18.75" customHeight="1">
      <c r="B4" s="387" t="s">
        <v>307</v>
      </c>
      <c r="C4" s="388"/>
      <c r="D4" s="388"/>
      <c r="E4" s="388"/>
      <c r="F4" s="170" t="s">
        <v>308</v>
      </c>
      <c r="G4" s="389">
        <v>350</v>
      </c>
      <c r="H4" s="389"/>
      <c r="I4" s="389"/>
      <c r="J4" s="390"/>
      <c r="K4" s="390"/>
      <c r="L4" s="391"/>
      <c r="P4" s="387" t="s">
        <v>304</v>
      </c>
      <c r="Q4" s="388"/>
      <c r="R4" s="388"/>
      <c r="S4" s="388"/>
      <c r="T4" s="170" t="s">
        <v>309</v>
      </c>
      <c r="U4" s="389">
        <v>150</v>
      </c>
      <c r="V4" s="389"/>
      <c r="W4" s="389"/>
      <c r="X4" s="392"/>
      <c r="Y4" s="393"/>
      <c r="Z4" s="394"/>
      <c r="AD4" s="387" t="s">
        <v>310</v>
      </c>
      <c r="AE4" s="388"/>
      <c r="AF4" s="388"/>
      <c r="AG4" s="388"/>
      <c r="AH4" s="170" t="s">
        <v>308</v>
      </c>
      <c r="AI4" s="397">
        <v>50</v>
      </c>
      <c r="AJ4" s="397"/>
      <c r="AK4" s="397"/>
      <c r="AL4" s="398"/>
      <c r="AM4" s="399"/>
      <c r="AN4" s="400"/>
    </row>
    <row r="5" spans="2:40" ht="18.75" customHeight="1">
      <c r="B5" s="387" t="s">
        <v>15</v>
      </c>
      <c r="C5" s="388"/>
      <c r="D5" s="388"/>
      <c r="E5" s="388"/>
      <c r="F5" s="170" t="s">
        <v>311</v>
      </c>
      <c r="G5" s="389">
        <v>350</v>
      </c>
      <c r="H5" s="389"/>
      <c r="I5" s="389"/>
      <c r="J5" s="390"/>
      <c r="K5" s="390"/>
      <c r="L5" s="391"/>
      <c r="P5" s="387" t="s">
        <v>312</v>
      </c>
      <c r="Q5" s="388"/>
      <c r="R5" s="388"/>
      <c r="S5" s="388"/>
      <c r="T5" s="170" t="s">
        <v>309</v>
      </c>
      <c r="U5" s="389">
        <v>100</v>
      </c>
      <c r="V5" s="389"/>
      <c r="W5" s="389"/>
      <c r="X5" s="392"/>
      <c r="Y5" s="393"/>
      <c r="Z5" s="394"/>
      <c r="AD5" s="387" t="s">
        <v>313</v>
      </c>
      <c r="AE5" s="388"/>
      <c r="AF5" s="388"/>
      <c r="AG5" s="388"/>
      <c r="AH5" s="170" t="s">
        <v>311</v>
      </c>
      <c r="AI5" s="397">
        <v>50</v>
      </c>
      <c r="AJ5" s="397"/>
      <c r="AK5" s="397"/>
      <c r="AL5" s="398"/>
      <c r="AM5" s="399"/>
      <c r="AN5" s="400"/>
    </row>
    <row r="6" spans="2:40" ht="18.75" customHeight="1" thickBot="1">
      <c r="B6" s="387" t="s">
        <v>314</v>
      </c>
      <c r="C6" s="388"/>
      <c r="D6" s="388"/>
      <c r="E6" s="388"/>
      <c r="F6" s="170" t="s">
        <v>308</v>
      </c>
      <c r="G6" s="389">
        <v>400</v>
      </c>
      <c r="H6" s="389"/>
      <c r="I6" s="389"/>
      <c r="J6" s="390"/>
      <c r="K6" s="390"/>
      <c r="L6" s="391"/>
      <c r="P6" s="401" t="s">
        <v>315</v>
      </c>
      <c r="Q6" s="402"/>
      <c r="R6" s="402"/>
      <c r="S6" s="402"/>
      <c r="T6" s="172" t="s">
        <v>316</v>
      </c>
      <c r="U6" s="403">
        <v>100</v>
      </c>
      <c r="V6" s="403"/>
      <c r="W6" s="403"/>
      <c r="X6" s="404"/>
      <c r="Y6" s="405"/>
      <c r="Z6" s="406"/>
      <c r="AD6" s="407" t="s">
        <v>317</v>
      </c>
      <c r="AE6" s="408"/>
      <c r="AF6" s="408"/>
      <c r="AG6" s="408"/>
      <c r="AH6" s="173" t="s">
        <v>318</v>
      </c>
      <c r="AI6" s="397">
        <v>200</v>
      </c>
      <c r="AJ6" s="397"/>
      <c r="AK6" s="397"/>
      <c r="AL6" s="398"/>
      <c r="AM6" s="399"/>
      <c r="AN6" s="400"/>
    </row>
    <row r="7" spans="2:40" ht="18.75" customHeight="1" thickBot="1">
      <c r="B7" s="387" t="s">
        <v>319</v>
      </c>
      <c r="C7" s="388"/>
      <c r="D7" s="388"/>
      <c r="E7" s="388"/>
      <c r="F7" s="170" t="s">
        <v>320</v>
      </c>
      <c r="G7" s="409">
        <v>50</v>
      </c>
      <c r="H7" s="410"/>
      <c r="I7" s="411"/>
      <c r="J7" s="390"/>
      <c r="K7" s="390"/>
      <c r="L7" s="391"/>
      <c r="P7" s="412"/>
      <c r="Q7" s="413"/>
      <c r="R7" s="413"/>
      <c r="S7" s="413"/>
      <c r="T7" s="414"/>
      <c r="U7" s="415"/>
      <c r="V7" s="416"/>
      <c r="W7" s="417"/>
      <c r="X7" s="418"/>
      <c r="Y7" s="419"/>
      <c r="Z7" s="420"/>
      <c r="AD7" s="421"/>
      <c r="AE7" s="422"/>
      <c r="AF7" s="422"/>
      <c r="AG7" s="422"/>
      <c r="AH7" s="423"/>
      <c r="AI7" s="424">
        <f>SUM(AI3:AK6)</f>
        <v>450</v>
      </c>
      <c r="AJ7" s="425"/>
      <c r="AK7" s="425"/>
      <c r="AL7" s="426">
        <f>SUM(AL3:AN6)</f>
        <v>0</v>
      </c>
      <c r="AM7" s="427"/>
      <c r="AN7" s="428"/>
    </row>
    <row r="8" spans="2:40" ht="18.75" customHeight="1" thickBot="1">
      <c r="B8" s="387" t="s">
        <v>321</v>
      </c>
      <c r="C8" s="388"/>
      <c r="D8" s="388"/>
      <c r="E8" s="388"/>
      <c r="F8" s="170" t="s">
        <v>148</v>
      </c>
      <c r="G8" s="409">
        <v>350</v>
      </c>
      <c r="H8" s="410"/>
      <c r="I8" s="411"/>
      <c r="J8" s="390"/>
      <c r="K8" s="390"/>
      <c r="L8" s="391"/>
      <c r="P8" s="429"/>
      <c r="Q8" s="430"/>
      <c r="R8" s="430"/>
      <c r="S8" s="430"/>
      <c r="T8" s="430"/>
      <c r="U8" s="431">
        <f>SUM(U3:W6)</f>
        <v>600</v>
      </c>
      <c r="V8" s="432"/>
      <c r="W8" s="433"/>
      <c r="X8" s="434">
        <f>SUM(X3:Z6)</f>
        <v>0</v>
      </c>
      <c r="Y8" s="435" t="s">
        <v>322</v>
      </c>
      <c r="Z8" s="436" t="s">
        <v>322</v>
      </c>
      <c r="AD8" s="387" t="s">
        <v>323</v>
      </c>
      <c r="AE8" s="388"/>
      <c r="AF8" s="388"/>
      <c r="AG8" s="388"/>
      <c r="AH8" s="170" t="s">
        <v>148</v>
      </c>
      <c r="AI8" s="389">
        <v>50</v>
      </c>
      <c r="AJ8" s="389"/>
      <c r="AK8" s="389"/>
      <c r="AL8" s="392"/>
      <c r="AM8" s="393"/>
      <c r="AN8" s="394"/>
    </row>
    <row r="9" spans="2:40" ht="18.75" customHeight="1">
      <c r="B9" s="387" t="s">
        <v>324</v>
      </c>
      <c r="C9" s="388"/>
      <c r="D9" s="388"/>
      <c r="E9" s="388"/>
      <c r="F9" s="170" t="s">
        <v>203</v>
      </c>
      <c r="G9" s="409">
        <v>100</v>
      </c>
      <c r="H9" s="410"/>
      <c r="I9" s="411"/>
      <c r="J9" s="390"/>
      <c r="K9" s="390"/>
      <c r="L9" s="391"/>
      <c r="P9" s="437" t="s">
        <v>325</v>
      </c>
      <c r="Q9" s="438"/>
      <c r="R9" s="438"/>
      <c r="S9" s="438"/>
      <c r="T9" s="174" t="s">
        <v>148</v>
      </c>
      <c r="U9" s="397">
        <v>200</v>
      </c>
      <c r="V9" s="397"/>
      <c r="W9" s="397"/>
      <c r="X9" s="439"/>
      <c r="Y9" s="440"/>
      <c r="Z9" s="441"/>
      <c r="AD9" s="387" t="s">
        <v>326</v>
      </c>
      <c r="AE9" s="388"/>
      <c r="AF9" s="388"/>
      <c r="AG9" s="388"/>
      <c r="AH9" s="170" t="s">
        <v>264</v>
      </c>
      <c r="AI9" s="442">
        <v>50</v>
      </c>
      <c r="AJ9" s="443"/>
      <c r="AK9" s="444"/>
      <c r="AL9" s="392"/>
      <c r="AM9" s="393"/>
      <c r="AN9" s="394"/>
    </row>
    <row r="10" spans="2:40" ht="18.75" customHeight="1">
      <c r="B10" s="387" t="s">
        <v>327</v>
      </c>
      <c r="C10" s="388"/>
      <c r="D10" s="388"/>
      <c r="E10" s="388"/>
      <c r="F10" s="170" t="s">
        <v>203</v>
      </c>
      <c r="G10" s="409">
        <v>50</v>
      </c>
      <c r="H10" s="410"/>
      <c r="I10" s="411"/>
      <c r="J10" s="390"/>
      <c r="K10" s="390"/>
      <c r="L10" s="391"/>
      <c r="P10" s="387" t="s">
        <v>328</v>
      </c>
      <c r="Q10" s="388"/>
      <c r="R10" s="388"/>
      <c r="S10" s="388"/>
      <c r="T10" s="170" t="s">
        <v>203</v>
      </c>
      <c r="U10" s="442">
        <v>100</v>
      </c>
      <c r="V10" s="443"/>
      <c r="W10" s="444"/>
      <c r="X10" s="392"/>
      <c r="Y10" s="393"/>
      <c r="Z10" s="394"/>
      <c r="AD10" s="401" t="s">
        <v>329</v>
      </c>
      <c r="AE10" s="402"/>
      <c r="AF10" s="402"/>
      <c r="AG10" s="402"/>
      <c r="AH10" s="172" t="s">
        <v>148</v>
      </c>
      <c r="AI10" s="403">
        <v>100</v>
      </c>
      <c r="AJ10" s="403"/>
      <c r="AK10" s="403"/>
      <c r="AL10" s="404"/>
      <c r="AM10" s="405"/>
      <c r="AN10" s="406"/>
    </row>
    <row r="11" spans="2:40" ht="18.75" customHeight="1" thickBot="1">
      <c r="B11" s="387" t="s">
        <v>330</v>
      </c>
      <c r="C11" s="388"/>
      <c r="D11" s="388"/>
      <c r="E11" s="388"/>
      <c r="F11" s="170" t="s">
        <v>264</v>
      </c>
      <c r="G11" s="409">
        <v>100</v>
      </c>
      <c r="H11" s="410"/>
      <c r="I11" s="411"/>
      <c r="J11" s="392"/>
      <c r="K11" s="393"/>
      <c r="L11" s="394"/>
      <c r="P11" s="387" t="s">
        <v>331</v>
      </c>
      <c r="Q11" s="388"/>
      <c r="R11" s="388"/>
      <c r="S11" s="388"/>
      <c r="T11" s="170" t="s">
        <v>148</v>
      </c>
      <c r="U11" s="442">
        <v>100</v>
      </c>
      <c r="V11" s="443"/>
      <c r="W11" s="444"/>
      <c r="X11" s="445"/>
      <c r="Y11" s="446"/>
      <c r="Z11" s="447"/>
      <c r="AD11" s="407"/>
      <c r="AE11" s="408"/>
      <c r="AF11" s="408"/>
      <c r="AG11" s="408"/>
      <c r="AH11" s="173"/>
      <c r="AI11" s="448"/>
      <c r="AJ11" s="448"/>
      <c r="AK11" s="448"/>
      <c r="AL11" s="449"/>
      <c r="AM11" s="450"/>
      <c r="AN11" s="451"/>
    </row>
    <row r="12" spans="2:40" ht="18.75" customHeight="1" thickBot="1">
      <c r="B12" s="387" t="s">
        <v>332</v>
      </c>
      <c r="C12" s="388"/>
      <c r="D12" s="388"/>
      <c r="E12" s="388"/>
      <c r="F12" s="170" t="s">
        <v>148</v>
      </c>
      <c r="G12" s="409">
        <v>150</v>
      </c>
      <c r="H12" s="410"/>
      <c r="I12" s="411"/>
      <c r="J12" s="392"/>
      <c r="K12" s="393"/>
      <c r="L12" s="394"/>
      <c r="P12" s="387" t="s">
        <v>333</v>
      </c>
      <c r="Q12" s="388"/>
      <c r="R12" s="388"/>
      <c r="S12" s="388"/>
      <c r="T12" s="170" t="s">
        <v>148</v>
      </c>
      <c r="U12" s="442">
        <v>200</v>
      </c>
      <c r="V12" s="443"/>
      <c r="W12" s="444"/>
      <c r="X12" s="404"/>
      <c r="Y12" s="405"/>
      <c r="Z12" s="406"/>
      <c r="AD12" s="452"/>
      <c r="AE12" s="453"/>
      <c r="AF12" s="453"/>
      <c r="AG12" s="453"/>
      <c r="AH12" s="454"/>
      <c r="AI12" s="455">
        <f>SUM(AI8:AK10)</f>
        <v>200</v>
      </c>
      <c r="AJ12" s="455"/>
      <c r="AK12" s="455"/>
      <c r="AL12" s="434">
        <f>SUM(AL8:AN10)</f>
        <v>0</v>
      </c>
      <c r="AM12" s="435" t="s">
        <v>322</v>
      </c>
      <c r="AN12" s="436" t="s">
        <v>322</v>
      </c>
    </row>
    <row r="13" spans="2:40" ht="18.75" customHeight="1">
      <c r="B13" s="387" t="s">
        <v>334</v>
      </c>
      <c r="C13" s="388"/>
      <c r="D13" s="388"/>
      <c r="E13" s="388"/>
      <c r="F13" s="170" t="s">
        <v>264</v>
      </c>
      <c r="G13" s="409">
        <v>50</v>
      </c>
      <c r="H13" s="410"/>
      <c r="I13" s="411"/>
      <c r="J13" s="392"/>
      <c r="K13" s="393"/>
      <c r="L13" s="394"/>
      <c r="P13" s="387" t="s">
        <v>335</v>
      </c>
      <c r="Q13" s="388"/>
      <c r="R13" s="388"/>
      <c r="S13" s="388"/>
      <c r="T13" s="170" t="s">
        <v>148</v>
      </c>
      <c r="U13" s="415">
        <v>100</v>
      </c>
      <c r="V13" s="416"/>
      <c r="W13" s="417"/>
      <c r="X13" s="392"/>
      <c r="Y13" s="393"/>
      <c r="Z13" s="394"/>
      <c r="AD13" s="437" t="s">
        <v>336</v>
      </c>
      <c r="AE13" s="438"/>
      <c r="AF13" s="438"/>
      <c r="AG13" s="438"/>
      <c r="AH13" s="174" t="s">
        <v>148</v>
      </c>
      <c r="AI13" s="397">
        <v>400</v>
      </c>
      <c r="AJ13" s="397"/>
      <c r="AK13" s="397"/>
      <c r="AL13" s="398"/>
      <c r="AM13" s="399"/>
      <c r="AN13" s="400"/>
    </row>
    <row r="14" spans="2:40" ht="18.75" customHeight="1" thickBot="1">
      <c r="B14" s="387"/>
      <c r="C14" s="388"/>
      <c r="D14" s="388"/>
      <c r="E14" s="388"/>
      <c r="F14" s="170"/>
      <c r="G14" s="409"/>
      <c r="H14" s="410"/>
      <c r="I14" s="411"/>
      <c r="J14" s="456"/>
      <c r="K14" s="456"/>
      <c r="L14" s="457"/>
      <c r="P14" s="458"/>
      <c r="Q14" s="459"/>
      <c r="R14" s="459"/>
      <c r="S14" s="459"/>
      <c r="T14" s="460"/>
      <c r="U14" s="461"/>
      <c r="V14" s="462"/>
      <c r="W14" s="463"/>
      <c r="X14" s="464"/>
      <c r="Y14" s="465"/>
      <c r="Z14" s="466"/>
      <c r="AD14" s="407" t="s">
        <v>337</v>
      </c>
      <c r="AE14" s="408"/>
      <c r="AF14" s="408"/>
      <c r="AG14" s="408"/>
      <c r="AH14" s="173" t="s">
        <v>264</v>
      </c>
      <c r="AI14" s="461">
        <v>100</v>
      </c>
      <c r="AJ14" s="462"/>
      <c r="AK14" s="463"/>
      <c r="AL14" s="449"/>
      <c r="AM14" s="450"/>
      <c r="AN14" s="451"/>
    </row>
    <row r="15" spans="2:40" ht="18.75" customHeight="1" thickBot="1">
      <c r="B15" s="387"/>
      <c r="C15" s="388"/>
      <c r="D15" s="388"/>
      <c r="E15" s="388"/>
      <c r="F15" s="170"/>
      <c r="G15" s="409"/>
      <c r="H15" s="410"/>
      <c r="I15" s="411"/>
      <c r="J15" s="467"/>
      <c r="K15" s="467"/>
      <c r="L15" s="468"/>
      <c r="P15" s="452"/>
      <c r="Q15" s="453"/>
      <c r="R15" s="453"/>
      <c r="S15" s="453"/>
      <c r="T15" s="454"/>
      <c r="U15" s="455">
        <f>SUM(U9:W14)</f>
        <v>700</v>
      </c>
      <c r="V15" s="455"/>
      <c r="W15" s="455"/>
      <c r="X15" s="434">
        <f>SUM(X9:Z14)</f>
        <v>0</v>
      </c>
      <c r="Y15" s="435" t="s">
        <v>322</v>
      </c>
      <c r="Z15" s="436" t="s">
        <v>322</v>
      </c>
      <c r="AD15" s="452"/>
      <c r="AE15" s="453"/>
      <c r="AF15" s="453"/>
      <c r="AG15" s="453"/>
      <c r="AH15" s="454"/>
      <c r="AI15" s="469">
        <f>SUM(AI13:AK14)</f>
        <v>500</v>
      </c>
      <c r="AJ15" s="470"/>
      <c r="AK15" s="470"/>
      <c r="AL15" s="434">
        <f>SUM(AL13:AN14)</f>
        <v>0</v>
      </c>
      <c r="AM15" s="435" t="s">
        <v>322</v>
      </c>
      <c r="AN15" s="436" t="s">
        <v>322</v>
      </c>
    </row>
    <row r="16" spans="2:40" ht="18.75" customHeight="1" thickBot="1">
      <c r="B16" s="471"/>
      <c r="C16" s="472"/>
      <c r="D16" s="472"/>
      <c r="E16" s="472"/>
      <c r="F16" s="473"/>
      <c r="G16" s="455">
        <f>SUM(G3:I15)</f>
        <v>2000</v>
      </c>
      <c r="H16" s="455"/>
      <c r="I16" s="455"/>
      <c r="J16" s="434">
        <f>SUM(J3:L15)</f>
        <v>0</v>
      </c>
      <c r="K16" s="435" t="s">
        <v>322</v>
      </c>
      <c r="L16" s="436" t="s">
        <v>322</v>
      </c>
      <c r="P16" s="437" t="s">
        <v>338</v>
      </c>
      <c r="Q16" s="438"/>
      <c r="R16" s="438"/>
      <c r="S16" s="438"/>
      <c r="T16" s="174" t="s">
        <v>203</v>
      </c>
      <c r="U16" s="397">
        <v>100</v>
      </c>
      <c r="V16" s="397"/>
      <c r="W16" s="397"/>
      <c r="X16" s="398"/>
      <c r="Y16" s="399"/>
      <c r="Z16" s="400"/>
      <c r="AD16" s="437" t="s">
        <v>339</v>
      </c>
      <c r="AE16" s="438"/>
      <c r="AF16" s="438"/>
      <c r="AG16" s="438"/>
      <c r="AH16" s="174" t="s">
        <v>203</v>
      </c>
      <c r="AI16" s="397">
        <v>500</v>
      </c>
      <c r="AJ16" s="397"/>
      <c r="AK16" s="397"/>
      <c r="AL16" s="398"/>
      <c r="AM16" s="399"/>
      <c r="AN16" s="400"/>
    </row>
    <row r="17" spans="2:40" ht="18.75" customHeight="1">
      <c r="B17" s="437" t="s">
        <v>340</v>
      </c>
      <c r="C17" s="438"/>
      <c r="D17" s="438"/>
      <c r="E17" s="438"/>
      <c r="F17" s="174" t="s">
        <v>148</v>
      </c>
      <c r="G17" s="397">
        <v>250</v>
      </c>
      <c r="H17" s="397"/>
      <c r="I17" s="397"/>
      <c r="J17" s="456"/>
      <c r="K17" s="456"/>
      <c r="L17" s="457"/>
      <c r="P17" s="387" t="s">
        <v>341</v>
      </c>
      <c r="Q17" s="388"/>
      <c r="R17" s="388"/>
      <c r="S17" s="388"/>
      <c r="T17" s="170" t="s">
        <v>148</v>
      </c>
      <c r="U17" s="397">
        <v>50</v>
      </c>
      <c r="V17" s="397"/>
      <c r="W17" s="397"/>
      <c r="X17" s="398"/>
      <c r="Y17" s="399"/>
      <c r="Z17" s="400"/>
      <c r="AD17" s="387" t="s">
        <v>339</v>
      </c>
      <c r="AE17" s="388"/>
      <c r="AF17" s="388"/>
      <c r="AG17" s="388"/>
      <c r="AH17" s="170" t="s">
        <v>264</v>
      </c>
      <c r="AI17" s="397">
        <v>150</v>
      </c>
      <c r="AJ17" s="397"/>
      <c r="AK17" s="397"/>
      <c r="AL17" s="398"/>
      <c r="AM17" s="399"/>
      <c r="AN17" s="400"/>
    </row>
    <row r="18" spans="2:40" ht="18.75" customHeight="1">
      <c r="B18" s="387" t="s">
        <v>340</v>
      </c>
      <c r="C18" s="388"/>
      <c r="D18" s="388"/>
      <c r="E18" s="388"/>
      <c r="F18" s="170" t="s">
        <v>264</v>
      </c>
      <c r="G18" s="389">
        <v>50</v>
      </c>
      <c r="H18" s="389"/>
      <c r="I18" s="389"/>
      <c r="J18" s="390"/>
      <c r="K18" s="390"/>
      <c r="L18" s="391"/>
      <c r="P18" s="387" t="s">
        <v>342</v>
      </c>
      <c r="Q18" s="388"/>
      <c r="R18" s="388"/>
      <c r="S18" s="388"/>
      <c r="T18" s="170" t="s">
        <v>203</v>
      </c>
      <c r="U18" s="397">
        <v>50</v>
      </c>
      <c r="V18" s="397"/>
      <c r="W18" s="397"/>
      <c r="X18" s="398"/>
      <c r="Y18" s="399"/>
      <c r="Z18" s="400"/>
      <c r="AD18" s="387" t="s">
        <v>343</v>
      </c>
      <c r="AE18" s="388"/>
      <c r="AF18" s="388"/>
      <c r="AG18" s="388"/>
      <c r="AH18" s="170" t="s">
        <v>203</v>
      </c>
      <c r="AI18" s="397">
        <v>100</v>
      </c>
      <c r="AJ18" s="397"/>
      <c r="AK18" s="397"/>
      <c r="AL18" s="398"/>
      <c r="AM18" s="399"/>
      <c r="AN18" s="400"/>
    </row>
    <row r="19" spans="2:40" ht="18.75" customHeight="1">
      <c r="B19" s="387" t="s">
        <v>344</v>
      </c>
      <c r="C19" s="388"/>
      <c r="D19" s="388"/>
      <c r="E19" s="388"/>
      <c r="F19" s="170" t="s">
        <v>148</v>
      </c>
      <c r="G19" s="389">
        <v>350</v>
      </c>
      <c r="H19" s="389"/>
      <c r="I19" s="389"/>
      <c r="J19" s="390"/>
      <c r="K19" s="390"/>
      <c r="L19" s="391"/>
      <c r="P19" s="387" t="s">
        <v>345</v>
      </c>
      <c r="Q19" s="388"/>
      <c r="R19" s="388"/>
      <c r="S19" s="388"/>
      <c r="T19" s="170" t="s">
        <v>148</v>
      </c>
      <c r="U19" s="409">
        <v>50</v>
      </c>
      <c r="V19" s="410"/>
      <c r="W19" s="411"/>
      <c r="X19" s="474"/>
      <c r="Y19" s="475"/>
      <c r="Z19" s="476"/>
      <c r="AD19" s="401" t="s">
        <v>346</v>
      </c>
      <c r="AE19" s="402"/>
      <c r="AF19" s="402"/>
      <c r="AG19" s="402"/>
      <c r="AH19" s="172" t="s">
        <v>264</v>
      </c>
      <c r="AI19" s="415">
        <v>200</v>
      </c>
      <c r="AJ19" s="416"/>
      <c r="AK19" s="417"/>
      <c r="AL19" s="392"/>
      <c r="AM19" s="393"/>
      <c r="AN19" s="394"/>
    </row>
    <row r="20" spans="2:40" ht="18.75" customHeight="1" thickBot="1">
      <c r="B20" s="387" t="s">
        <v>347</v>
      </c>
      <c r="C20" s="388"/>
      <c r="D20" s="388"/>
      <c r="E20" s="388"/>
      <c r="F20" s="170" t="s">
        <v>203</v>
      </c>
      <c r="G20" s="389">
        <v>200</v>
      </c>
      <c r="H20" s="389"/>
      <c r="I20" s="389"/>
      <c r="J20" s="390"/>
      <c r="K20" s="390"/>
      <c r="L20" s="391"/>
      <c r="P20" s="387" t="s">
        <v>348</v>
      </c>
      <c r="Q20" s="388"/>
      <c r="R20" s="388"/>
      <c r="S20" s="388"/>
      <c r="T20" s="170" t="s">
        <v>148</v>
      </c>
      <c r="U20" s="442">
        <v>50</v>
      </c>
      <c r="V20" s="443"/>
      <c r="W20" s="444"/>
      <c r="X20" s="392"/>
      <c r="Y20" s="393"/>
      <c r="Z20" s="394"/>
      <c r="AD20" s="407"/>
      <c r="AE20" s="408"/>
      <c r="AF20" s="408"/>
      <c r="AG20" s="408"/>
      <c r="AH20" s="173"/>
      <c r="AI20" s="461"/>
      <c r="AJ20" s="462"/>
      <c r="AK20" s="463"/>
      <c r="AL20" s="449"/>
      <c r="AM20" s="450"/>
      <c r="AN20" s="451"/>
    </row>
    <row r="21" spans="2:40" ht="18.75" customHeight="1" thickBot="1">
      <c r="B21" s="387" t="s">
        <v>349</v>
      </c>
      <c r="C21" s="388"/>
      <c r="D21" s="388"/>
      <c r="E21" s="388"/>
      <c r="F21" s="170" t="s">
        <v>203</v>
      </c>
      <c r="G21" s="442">
        <v>100</v>
      </c>
      <c r="H21" s="443"/>
      <c r="I21" s="444"/>
      <c r="J21" s="390"/>
      <c r="K21" s="390"/>
      <c r="L21" s="391"/>
      <c r="P21" s="458"/>
      <c r="Q21" s="459"/>
      <c r="R21" s="459"/>
      <c r="S21" s="459"/>
      <c r="T21" s="460"/>
      <c r="U21" s="461"/>
      <c r="V21" s="462"/>
      <c r="W21" s="463"/>
      <c r="X21" s="464"/>
      <c r="Y21" s="465"/>
      <c r="Z21" s="466"/>
      <c r="AD21" s="452"/>
      <c r="AE21" s="453"/>
      <c r="AF21" s="453"/>
      <c r="AG21" s="453"/>
      <c r="AH21" s="454"/>
      <c r="AI21" s="469">
        <f>SUM(AI16:AK20)</f>
        <v>950</v>
      </c>
      <c r="AJ21" s="470"/>
      <c r="AK21" s="470"/>
      <c r="AL21" s="434">
        <f>SUM(AL16:AN20)</f>
        <v>0</v>
      </c>
      <c r="AM21" s="435" t="s">
        <v>322</v>
      </c>
      <c r="AN21" s="436" t="s">
        <v>322</v>
      </c>
    </row>
    <row r="22" spans="2:40" ht="18.75" customHeight="1" thickBot="1">
      <c r="B22" s="401" t="s">
        <v>350</v>
      </c>
      <c r="C22" s="402"/>
      <c r="D22" s="402"/>
      <c r="E22" s="402"/>
      <c r="F22" s="477" t="s">
        <v>148</v>
      </c>
      <c r="G22" s="415">
        <v>850</v>
      </c>
      <c r="H22" s="416"/>
      <c r="I22" s="417"/>
      <c r="J22" s="404"/>
      <c r="K22" s="405"/>
      <c r="L22" s="406"/>
      <c r="P22" s="452"/>
      <c r="Q22" s="453"/>
      <c r="R22" s="453"/>
      <c r="S22" s="453"/>
      <c r="T22" s="454"/>
      <c r="U22" s="469">
        <f>SUM(U16:W20)</f>
        <v>300</v>
      </c>
      <c r="V22" s="470"/>
      <c r="W22" s="470"/>
      <c r="X22" s="434">
        <f>SUM(X16:Z20)</f>
        <v>0</v>
      </c>
      <c r="Y22" s="435" t="s">
        <v>322</v>
      </c>
      <c r="Z22" s="436" t="s">
        <v>322</v>
      </c>
      <c r="AD22" s="437" t="s">
        <v>351</v>
      </c>
      <c r="AE22" s="438"/>
      <c r="AF22" s="438"/>
      <c r="AG22" s="438"/>
      <c r="AH22" s="174" t="s">
        <v>264</v>
      </c>
      <c r="AI22" s="397">
        <v>150</v>
      </c>
      <c r="AJ22" s="397"/>
      <c r="AK22" s="397"/>
      <c r="AL22" s="398"/>
      <c r="AM22" s="399"/>
      <c r="AN22" s="400"/>
    </row>
    <row r="23" spans="2:40" ht="18.75" customHeight="1">
      <c r="B23" s="395" t="s">
        <v>352</v>
      </c>
      <c r="C23" s="396"/>
      <c r="D23" s="396"/>
      <c r="E23" s="396"/>
      <c r="F23" s="478"/>
      <c r="G23" s="479"/>
      <c r="H23" s="480"/>
      <c r="I23" s="481"/>
      <c r="J23" s="398"/>
      <c r="K23" s="399"/>
      <c r="L23" s="400"/>
      <c r="P23" s="401" t="s">
        <v>353</v>
      </c>
      <c r="Q23" s="402"/>
      <c r="R23" s="402"/>
      <c r="S23" s="402"/>
      <c r="T23" s="172" t="s">
        <v>203</v>
      </c>
      <c r="U23" s="397">
        <v>200</v>
      </c>
      <c r="V23" s="397"/>
      <c r="W23" s="397"/>
      <c r="X23" s="398"/>
      <c r="Y23" s="399"/>
      <c r="Z23" s="400"/>
      <c r="AD23" s="387" t="s">
        <v>354</v>
      </c>
      <c r="AE23" s="388"/>
      <c r="AF23" s="388"/>
      <c r="AG23" s="388"/>
      <c r="AH23" s="170" t="s">
        <v>264</v>
      </c>
      <c r="AI23" s="397">
        <v>250</v>
      </c>
      <c r="AJ23" s="397"/>
      <c r="AK23" s="397"/>
      <c r="AL23" s="398"/>
      <c r="AM23" s="399"/>
      <c r="AN23" s="400"/>
    </row>
    <row r="24" spans="2:40" ht="18.75" customHeight="1">
      <c r="B24" s="401" t="s">
        <v>34</v>
      </c>
      <c r="C24" s="402"/>
      <c r="D24" s="402"/>
      <c r="E24" s="402"/>
      <c r="F24" s="477" t="s">
        <v>355</v>
      </c>
      <c r="G24" s="482">
        <v>1200</v>
      </c>
      <c r="H24" s="483"/>
      <c r="I24" s="484"/>
      <c r="J24" s="488"/>
      <c r="K24" s="489"/>
      <c r="L24" s="490"/>
      <c r="P24" s="387" t="s">
        <v>356</v>
      </c>
      <c r="Q24" s="388"/>
      <c r="R24" s="388"/>
      <c r="S24" s="388"/>
      <c r="T24" s="170" t="s">
        <v>357</v>
      </c>
      <c r="U24" s="397">
        <v>450</v>
      </c>
      <c r="V24" s="397"/>
      <c r="W24" s="397"/>
      <c r="X24" s="398"/>
      <c r="Y24" s="399"/>
      <c r="Z24" s="400"/>
      <c r="AD24" s="387"/>
      <c r="AE24" s="388"/>
      <c r="AF24" s="388"/>
      <c r="AG24" s="388"/>
      <c r="AH24" s="175"/>
      <c r="AI24" s="397"/>
      <c r="AJ24" s="397"/>
      <c r="AK24" s="397"/>
      <c r="AL24" s="494"/>
      <c r="AM24" s="495"/>
      <c r="AN24" s="496"/>
    </row>
    <row r="25" spans="2:40" ht="18.75" customHeight="1" thickBot="1">
      <c r="B25" s="395" t="s">
        <v>358</v>
      </c>
      <c r="C25" s="396"/>
      <c r="D25" s="396"/>
      <c r="E25" s="396"/>
      <c r="F25" s="478"/>
      <c r="G25" s="485"/>
      <c r="H25" s="486"/>
      <c r="I25" s="487"/>
      <c r="J25" s="491"/>
      <c r="K25" s="492"/>
      <c r="L25" s="493"/>
      <c r="P25" s="387" t="s">
        <v>359</v>
      </c>
      <c r="Q25" s="388"/>
      <c r="R25" s="388"/>
      <c r="S25" s="388"/>
      <c r="T25" s="170" t="s">
        <v>357</v>
      </c>
      <c r="U25" s="409">
        <v>350</v>
      </c>
      <c r="V25" s="410"/>
      <c r="W25" s="411"/>
      <c r="X25" s="392"/>
      <c r="Y25" s="393"/>
      <c r="Z25" s="394"/>
      <c r="AD25" s="387"/>
      <c r="AE25" s="388"/>
      <c r="AF25" s="388"/>
      <c r="AG25" s="388"/>
      <c r="AH25" s="175"/>
      <c r="AI25" s="397"/>
      <c r="AJ25" s="397"/>
      <c r="AK25" s="397"/>
      <c r="AL25" s="494"/>
      <c r="AM25" s="495"/>
      <c r="AN25" s="496"/>
    </row>
    <row r="26" spans="2:40" ht="18.75" customHeight="1" thickBot="1">
      <c r="B26" s="401" t="s">
        <v>360</v>
      </c>
      <c r="C26" s="402"/>
      <c r="D26" s="402"/>
      <c r="E26" s="402"/>
      <c r="F26" s="477" t="s">
        <v>357</v>
      </c>
      <c r="G26" s="482">
        <v>400</v>
      </c>
      <c r="H26" s="483"/>
      <c r="I26" s="484"/>
      <c r="J26" s="488"/>
      <c r="K26" s="489"/>
      <c r="L26" s="490"/>
      <c r="P26" s="387" t="s">
        <v>361</v>
      </c>
      <c r="Q26" s="388"/>
      <c r="R26" s="388"/>
      <c r="S26" s="388"/>
      <c r="T26" s="172" t="s">
        <v>357</v>
      </c>
      <c r="U26" s="442">
        <v>100</v>
      </c>
      <c r="V26" s="443"/>
      <c r="W26" s="444"/>
      <c r="X26" s="392"/>
      <c r="Y26" s="393"/>
      <c r="Z26" s="394"/>
      <c r="AD26" s="452"/>
      <c r="AE26" s="453"/>
      <c r="AF26" s="453"/>
      <c r="AG26" s="453"/>
      <c r="AH26" s="454"/>
      <c r="AI26" s="469">
        <f>SUM(AI22:AK25)</f>
        <v>400</v>
      </c>
      <c r="AJ26" s="470"/>
      <c r="AK26" s="470"/>
      <c r="AL26" s="434">
        <f>SUM(AL22:AN23)</f>
        <v>0</v>
      </c>
      <c r="AM26" s="435"/>
      <c r="AN26" s="436"/>
    </row>
    <row r="27" spans="2:40" ht="18.75" customHeight="1">
      <c r="B27" s="395" t="s">
        <v>362</v>
      </c>
      <c r="C27" s="396"/>
      <c r="D27" s="396"/>
      <c r="E27" s="396"/>
      <c r="F27" s="478"/>
      <c r="G27" s="485"/>
      <c r="H27" s="486"/>
      <c r="I27" s="487"/>
      <c r="J27" s="491"/>
      <c r="K27" s="492"/>
      <c r="L27" s="493"/>
      <c r="P27" s="401"/>
      <c r="Q27" s="402"/>
      <c r="R27" s="402"/>
      <c r="S27" s="402"/>
      <c r="T27" s="172"/>
      <c r="U27" s="397"/>
      <c r="V27" s="397"/>
      <c r="W27" s="397"/>
      <c r="X27" s="398"/>
      <c r="Y27" s="399"/>
      <c r="Z27" s="400"/>
      <c r="AD27" s="437" t="s">
        <v>363</v>
      </c>
      <c r="AE27" s="438"/>
      <c r="AF27" s="438"/>
      <c r="AG27" s="438"/>
      <c r="AH27" s="174" t="s">
        <v>364</v>
      </c>
      <c r="AI27" s="497">
        <v>150</v>
      </c>
      <c r="AJ27" s="498"/>
      <c r="AK27" s="499"/>
      <c r="AL27" s="500"/>
      <c r="AM27" s="501"/>
      <c r="AN27" s="502"/>
    </row>
    <row r="28" spans="2:40" ht="18.75" customHeight="1" thickBot="1">
      <c r="B28" s="387" t="s">
        <v>365</v>
      </c>
      <c r="C28" s="388"/>
      <c r="D28" s="388"/>
      <c r="E28" s="388"/>
      <c r="F28" s="170" t="s">
        <v>264</v>
      </c>
      <c r="G28" s="442">
        <v>150</v>
      </c>
      <c r="H28" s="443"/>
      <c r="I28" s="444"/>
      <c r="J28" s="390"/>
      <c r="K28" s="390"/>
      <c r="L28" s="391"/>
      <c r="P28" s="407"/>
      <c r="Q28" s="408"/>
      <c r="R28" s="408"/>
      <c r="S28" s="408"/>
      <c r="T28" s="173"/>
      <c r="U28" s="397"/>
      <c r="V28" s="397"/>
      <c r="W28" s="397"/>
      <c r="X28" s="398"/>
      <c r="Y28" s="399"/>
      <c r="Z28" s="400"/>
      <c r="AD28" s="387" t="s">
        <v>366</v>
      </c>
      <c r="AE28" s="388"/>
      <c r="AF28" s="388"/>
      <c r="AG28" s="388"/>
      <c r="AH28" s="170" t="s">
        <v>148</v>
      </c>
      <c r="AI28" s="397">
        <v>50</v>
      </c>
      <c r="AJ28" s="397"/>
      <c r="AK28" s="397"/>
      <c r="AL28" s="398"/>
      <c r="AM28" s="399"/>
      <c r="AN28" s="400"/>
    </row>
    <row r="29" spans="2:40" ht="18.75" customHeight="1" thickBot="1">
      <c r="B29" s="387" t="s">
        <v>367</v>
      </c>
      <c r="C29" s="388"/>
      <c r="D29" s="388"/>
      <c r="E29" s="388"/>
      <c r="F29" s="170" t="s">
        <v>148</v>
      </c>
      <c r="G29" s="442">
        <v>400</v>
      </c>
      <c r="H29" s="443"/>
      <c r="I29" s="444"/>
      <c r="J29" s="390"/>
      <c r="K29" s="390"/>
      <c r="L29" s="391"/>
      <c r="P29" s="452"/>
      <c r="Q29" s="453"/>
      <c r="R29" s="453"/>
      <c r="S29" s="453"/>
      <c r="T29" s="454"/>
      <c r="U29" s="469">
        <f>SUM(U23:W28)</f>
        <v>1100</v>
      </c>
      <c r="V29" s="470"/>
      <c r="W29" s="470"/>
      <c r="X29" s="434">
        <f>SUM(X23:Z27)</f>
        <v>0</v>
      </c>
      <c r="Y29" s="435" t="s">
        <v>322</v>
      </c>
      <c r="Z29" s="436" t="s">
        <v>322</v>
      </c>
      <c r="AD29" s="387" t="s">
        <v>368</v>
      </c>
      <c r="AE29" s="388"/>
      <c r="AF29" s="388"/>
      <c r="AG29" s="388"/>
      <c r="AH29" s="170" t="s">
        <v>148</v>
      </c>
      <c r="AI29" s="397">
        <v>150</v>
      </c>
      <c r="AJ29" s="397"/>
      <c r="AK29" s="397"/>
      <c r="AL29" s="494"/>
      <c r="AM29" s="495"/>
      <c r="AN29" s="496"/>
    </row>
    <row r="30" spans="2:40" ht="18.75" customHeight="1" thickBot="1">
      <c r="B30" s="387" t="s">
        <v>46</v>
      </c>
      <c r="C30" s="388"/>
      <c r="D30" s="388"/>
      <c r="E30" s="388"/>
      <c r="F30" s="170" t="s">
        <v>148</v>
      </c>
      <c r="G30" s="442">
        <v>200</v>
      </c>
      <c r="H30" s="443"/>
      <c r="I30" s="444"/>
      <c r="J30" s="392"/>
      <c r="K30" s="393"/>
      <c r="L30" s="394"/>
      <c r="P30" s="437" t="s">
        <v>369</v>
      </c>
      <c r="Q30" s="438"/>
      <c r="R30" s="438"/>
      <c r="S30" s="438"/>
      <c r="T30" s="174" t="s">
        <v>148</v>
      </c>
      <c r="U30" s="397">
        <v>400</v>
      </c>
      <c r="V30" s="397"/>
      <c r="W30" s="397"/>
      <c r="X30" s="398"/>
      <c r="Y30" s="399"/>
      <c r="Z30" s="400"/>
      <c r="AD30" s="387"/>
      <c r="AE30" s="388"/>
      <c r="AF30" s="388"/>
      <c r="AG30" s="388"/>
      <c r="AH30" s="170"/>
      <c r="AI30" s="397"/>
      <c r="AJ30" s="397"/>
      <c r="AK30" s="397"/>
      <c r="AL30" s="494"/>
      <c r="AM30" s="495"/>
      <c r="AN30" s="496"/>
    </row>
    <row r="31" spans="2:40" ht="18.75" customHeight="1" thickBot="1">
      <c r="B31" s="387" t="s">
        <v>370</v>
      </c>
      <c r="C31" s="388"/>
      <c r="D31" s="388"/>
      <c r="E31" s="388"/>
      <c r="F31" s="170" t="s">
        <v>148</v>
      </c>
      <c r="G31" s="409">
        <v>300</v>
      </c>
      <c r="H31" s="410"/>
      <c r="I31" s="411"/>
      <c r="J31" s="392"/>
      <c r="K31" s="393"/>
      <c r="L31" s="394"/>
      <c r="P31" s="387" t="s">
        <v>369</v>
      </c>
      <c r="Q31" s="388"/>
      <c r="R31" s="388"/>
      <c r="S31" s="388"/>
      <c r="T31" s="170" t="s">
        <v>203</v>
      </c>
      <c r="U31" s="397">
        <v>200</v>
      </c>
      <c r="V31" s="397"/>
      <c r="W31" s="397"/>
      <c r="X31" s="398"/>
      <c r="Y31" s="399"/>
      <c r="Z31" s="400"/>
      <c r="AD31" s="452"/>
      <c r="AE31" s="453"/>
      <c r="AF31" s="453"/>
      <c r="AG31" s="453"/>
      <c r="AH31" s="454"/>
      <c r="AI31" s="469">
        <f>SUM(AI27:AK30)</f>
        <v>350</v>
      </c>
      <c r="AJ31" s="470"/>
      <c r="AK31" s="470"/>
      <c r="AL31" s="434">
        <f>SUM(AL27:AN30)</f>
        <v>0</v>
      </c>
      <c r="AM31" s="435"/>
      <c r="AN31" s="436"/>
    </row>
    <row r="32" spans="2:40" ht="18.75" customHeight="1">
      <c r="B32" s="387" t="s">
        <v>371</v>
      </c>
      <c r="C32" s="388"/>
      <c r="D32" s="388"/>
      <c r="E32" s="388"/>
      <c r="F32" s="170" t="s">
        <v>264</v>
      </c>
      <c r="G32" s="409">
        <v>150</v>
      </c>
      <c r="H32" s="410"/>
      <c r="I32" s="411"/>
      <c r="J32" s="390"/>
      <c r="K32" s="390"/>
      <c r="L32" s="391"/>
      <c r="P32" s="387" t="s">
        <v>372</v>
      </c>
      <c r="Q32" s="388"/>
      <c r="R32" s="388"/>
      <c r="S32" s="388"/>
      <c r="T32" s="170" t="s">
        <v>203</v>
      </c>
      <c r="U32" s="409">
        <v>150</v>
      </c>
      <c r="V32" s="410"/>
      <c r="W32" s="411"/>
      <c r="X32" s="439"/>
      <c r="Y32" s="440"/>
      <c r="Z32" s="441"/>
      <c r="AD32" s="503" t="s">
        <v>373</v>
      </c>
      <c r="AE32" s="504"/>
      <c r="AF32" s="504"/>
      <c r="AG32" s="504"/>
      <c r="AH32" s="176" t="s">
        <v>203</v>
      </c>
      <c r="AI32" s="505">
        <v>400</v>
      </c>
      <c r="AJ32" s="506"/>
      <c r="AK32" s="507"/>
      <c r="AL32" s="508"/>
      <c r="AM32" s="509"/>
      <c r="AN32" s="510"/>
    </row>
    <row r="33" spans="2:40" ht="18.75" customHeight="1">
      <c r="B33" s="387" t="s">
        <v>374</v>
      </c>
      <c r="C33" s="388"/>
      <c r="D33" s="388"/>
      <c r="E33" s="388"/>
      <c r="F33" s="170" t="s">
        <v>148</v>
      </c>
      <c r="G33" s="409">
        <v>150</v>
      </c>
      <c r="H33" s="410"/>
      <c r="I33" s="411"/>
      <c r="J33" s="390"/>
      <c r="K33" s="390"/>
      <c r="L33" s="391"/>
      <c r="P33" s="401" t="s">
        <v>375</v>
      </c>
      <c r="Q33" s="402"/>
      <c r="R33" s="402"/>
      <c r="S33" s="402"/>
      <c r="T33" s="172" t="s">
        <v>203</v>
      </c>
      <c r="U33" s="415">
        <v>200</v>
      </c>
      <c r="V33" s="416"/>
      <c r="W33" s="417"/>
      <c r="X33" s="398"/>
      <c r="Y33" s="399"/>
      <c r="Z33" s="400"/>
      <c r="AD33" s="511" t="s">
        <v>376</v>
      </c>
      <c r="AE33" s="512"/>
      <c r="AF33" s="512"/>
      <c r="AG33" s="512"/>
      <c r="AH33" s="177" t="s">
        <v>148</v>
      </c>
      <c r="AI33" s="513">
        <v>100</v>
      </c>
      <c r="AJ33" s="514"/>
      <c r="AK33" s="515"/>
      <c r="AL33" s="392"/>
      <c r="AM33" s="393"/>
      <c r="AN33" s="394"/>
    </row>
    <row r="34" spans="2:40" ht="18.75" customHeight="1" thickBot="1">
      <c r="B34" s="387" t="s">
        <v>374</v>
      </c>
      <c r="C34" s="388"/>
      <c r="D34" s="388"/>
      <c r="E34" s="388"/>
      <c r="F34" s="170" t="s">
        <v>264</v>
      </c>
      <c r="G34" s="409">
        <v>50</v>
      </c>
      <c r="H34" s="410"/>
      <c r="I34" s="411"/>
      <c r="J34" s="390"/>
      <c r="K34" s="390"/>
      <c r="L34" s="391"/>
      <c r="P34" s="407"/>
      <c r="Q34" s="408"/>
      <c r="R34" s="408"/>
      <c r="S34" s="408"/>
      <c r="T34" s="173"/>
      <c r="U34" s="461"/>
      <c r="V34" s="462"/>
      <c r="W34" s="463"/>
      <c r="X34" s="449"/>
      <c r="Y34" s="450"/>
      <c r="Z34" s="451"/>
      <c r="AD34" s="387"/>
      <c r="AE34" s="388"/>
      <c r="AF34" s="388"/>
      <c r="AG34" s="388"/>
      <c r="AH34" s="170"/>
      <c r="AI34" s="397"/>
      <c r="AJ34" s="397"/>
      <c r="AK34" s="397"/>
      <c r="AL34" s="494"/>
      <c r="AM34" s="495"/>
      <c r="AN34" s="496"/>
    </row>
    <row r="35" spans="2:40" ht="18.75" customHeight="1" thickBot="1">
      <c r="B35" s="387" t="s">
        <v>377</v>
      </c>
      <c r="C35" s="388"/>
      <c r="D35" s="388"/>
      <c r="E35" s="388"/>
      <c r="F35" s="170" t="s">
        <v>148</v>
      </c>
      <c r="G35" s="442">
        <v>150</v>
      </c>
      <c r="H35" s="443"/>
      <c r="I35" s="444"/>
      <c r="J35" s="392"/>
      <c r="K35" s="393"/>
      <c r="L35" s="394"/>
      <c r="P35" s="452"/>
      <c r="Q35" s="453"/>
      <c r="R35" s="453"/>
      <c r="S35" s="453"/>
      <c r="T35" s="454"/>
      <c r="U35" s="469">
        <f>SUM(U30:W34)</f>
        <v>950</v>
      </c>
      <c r="V35" s="470"/>
      <c r="W35" s="470"/>
      <c r="X35" s="434">
        <f>SUM(X30:Z34)</f>
        <v>0</v>
      </c>
      <c r="Y35" s="435"/>
      <c r="Z35" s="436"/>
      <c r="AD35" s="452"/>
      <c r="AE35" s="453"/>
      <c r="AF35" s="453"/>
      <c r="AG35" s="453"/>
      <c r="AH35" s="454"/>
      <c r="AI35" s="469">
        <f>SUM(AI32:AK34)</f>
        <v>500</v>
      </c>
      <c r="AJ35" s="470"/>
      <c r="AK35" s="470"/>
      <c r="AL35" s="434">
        <f>SUM(AL32:AN34)</f>
        <v>0</v>
      </c>
      <c r="AM35" s="435"/>
      <c r="AN35" s="436"/>
    </row>
    <row r="36" spans="2:40" ht="18.75" customHeight="1" thickBot="1">
      <c r="B36" s="387"/>
      <c r="C36" s="388"/>
      <c r="D36" s="388"/>
      <c r="E36" s="388"/>
      <c r="F36" s="172"/>
      <c r="G36" s="442"/>
      <c r="H36" s="443"/>
      <c r="I36" s="444"/>
      <c r="J36" s="392"/>
      <c r="K36" s="393"/>
      <c r="L36" s="394"/>
      <c r="P36" s="437" t="s">
        <v>378</v>
      </c>
      <c r="Q36" s="438"/>
      <c r="R36" s="438"/>
      <c r="S36" s="438"/>
      <c r="T36" s="174" t="s">
        <v>203</v>
      </c>
      <c r="U36" s="397">
        <v>50</v>
      </c>
      <c r="V36" s="397"/>
      <c r="W36" s="397"/>
      <c r="X36" s="398"/>
      <c r="Y36" s="399"/>
      <c r="Z36" s="400"/>
      <c r="AD36" s="516"/>
      <c r="AE36" s="517"/>
      <c r="AF36" s="517"/>
      <c r="AG36" s="517"/>
      <c r="AH36" s="518"/>
      <c r="AI36" s="519">
        <f>SUM(G40,U8,U15,U22,AI21,AI15,AI12,AI26,AI31,U29,AI35,U35,U40,AI7,U38)</f>
        <v>14350</v>
      </c>
      <c r="AJ36" s="520"/>
      <c r="AK36" s="520"/>
      <c r="AL36" s="519">
        <f>SUM(J40,X8,X15,X22,AL21,AL15,AL12,AL26,AL31,X29,AL35,X35,X40,AL7,X38)</f>
        <v>0</v>
      </c>
      <c r="AM36" s="520"/>
      <c r="AN36" s="521"/>
    </row>
    <row r="37" spans="2:40" ht="18.75" customHeight="1" thickBot="1" thickTop="1">
      <c r="B37" s="401"/>
      <c r="C37" s="402"/>
      <c r="D37" s="402"/>
      <c r="E37" s="402"/>
      <c r="F37" s="172"/>
      <c r="G37" s="403"/>
      <c r="H37" s="403"/>
      <c r="I37" s="403"/>
      <c r="J37" s="522"/>
      <c r="K37" s="522"/>
      <c r="L37" s="523"/>
      <c r="P37" s="524"/>
      <c r="Q37" s="525"/>
      <c r="R37" s="525"/>
      <c r="S37" s="525"/>
      <c r="T37" s="525"/>
      <c r="U37" s="397"/>
      <c r="V37" s="397"/>
      <c r="W37" s="397"/>
      <c r="X37" s="494"/>
      <c r="Y37" s="495"/>
      <c r="Z37" s="496"/>
      <c r="AD37" s="526" t="s">
        <v>382</v>
      </c>
      <c r="AE37" s="527"/>
      <c r="AF37" s="527"/>
      <c r="AG37" s="527"/>
      <c r="AH37" s="527"/>
      <c r="AI37" s="527"/>
      <c r="AJ37" s="527"/>
      <c r="AK37" s="527"/>
      <c r="AL37" s="527"/>
      <c r="AM37" s="527"/>
      <c r="AN37" s="527"/>
    </row>
    <row r="38" spans="2:40" ht="18.75" customHeight="1" thickBot="1">
      <c r="B38" s="387"/>
      <c r="C38" s="388"/>
      <c r="D38" s="388"/>
      <c r="E38" s="388"/>
      <c r="F38" s="170"/>
      <c r="G38" s="403"/>
      <c r="H38" s="403"/>
      <c r="I38" s="403"/>
      <c r="J38" s="522"/>
      <c r="K38" s="522"/>
      <c r="L38" s="523"/>
      <c r="P38" s="452"/>
      <c r="Q38" s="453"/>
      <c r="R38" s="453"/>
      <c r="S38" s="453"/>
      <c r="T38" s="454"/>
      <c r="U38" s="469">
        <f>SUM(U36:W37)</f>
        <v>50</v>
      </c>
      <c r="V38" s="470"/>
      <c r="W38" s="470"/>
      <c r="X38" s="434">
        <f>SUM(X36)</f>
        <v>0</v>
      </c>
      <c r="Y38" s="435"/>
      <c r="Z38" s="436"/>
      <c r="AD38" s="178"/>
      <c r="AE38" s="178"/>
      <c r="AF38" s="178"/>
      <c r="AG38" s="178"/>
      <c r="AH38" s="178"/>
      <c r="AI38" s="179"/>
      <c r="AJ38" s="179"/>
      <c r="AK38" s="179"/>
      <c r="AL38" s="179"/>
      <c r="AM38" s="179"/>
      <c r="AN38" s="179"/>
    </row>
    <row r="39" spans="2:40" ht="18.75" customHeight="1" thickBot="1">
      <c r="B39" s="528"/>
      <c r="C39" s="529"/>
      <c r="D39" s="529"/>
      <c r="E39" s="529"/>
      <c r="F39" s="530"/>
      <c r="G39" s="531">
        <f>SUM(G17:I36)</f>
        <v>4950</v>
      </c>
      <c r="H39" s="532"/>
      <c r="I39" s="533"/>
      <c r="J39" s="534">
        <f>SUM(J17:L37)</f>
        <v>0</v>
      </c>
      <c r="K39" s="535"/>
      <c r="L39" s="536"/>
      <c r="P39" s="537" t="s">
        <v>379</v>
      </c>
      <c r="Q39" s="538"/>
      <c r="R39" s="538"/>
      <c r="S39" s="538"/>
      <c r="T39" s="180" t="s">
        <v>264</v>
      </c>
      <c r="U39" s="397">
        <v>350</v>
      </c>
      <c r="V39" s="397"/>
      <c r="W39" s="397"/>
      <c r="X39" s="398"/>
      <c r="Y39" s="399"/>
      <c r="Z39" s="400"/>
      <c r="AD39" s="178"/>
      <c r="AE39" s="178"/>
      <c r="AF39" s="178"/>
      <c r="AG39" s="178"/>
      <c r="AH39" s="178"/>
      <c r="AI39" s="179"/>
      <c r="AJ39" s="179"/>
      <c r="AK39" s="179"/>
      <c r="AL39" s="179"/>
      <c r="AM39" s="179"/>
      <c r="AN39" s="179"/>
    </row>
    <row r="40" spans="2:40" ht="18.75" customHeight="1" thickBot="1">
      <c r="B40" s="539"/>
      <c r="C40" s="540"/>
      <c r="D40" s="540"/>
      <c r="E40" s="540"/>
      <c r="F40" s="541"/>
      <c r="G40" s="542">
        <f>SUM(G16,G39)</f>
        <v>6950</v>
      </c>
      <c r="H40" s="543"/>
      <c r="I40" s="543"/>
      <c r="J40" s="544">
        <f>SUM(J16,J39)</f>
        <v>0</v>
      </c>
      <c r="K40" s="544" t="s">
        <v>322</v>
      </c>
      <c r="L40" s="545" t="s">
        <v>322</v>
      </c>
      <c r="P40" s="546"/>
      <c r="Q40" s="547"/>
      <c r="R40" s="547"/>
      <c r="S40" s="547"/>
      <c r="T40" s="548"/>
      <c r="U40" s="424">
        <f>SUM(U39)</f>
        <v>350</v>
      </c>
      <c r="V40" s="425"/>
      <c r="W40" s="425"/>
      <c r="X40" s="426">
        <f>SUM(X39)</f>
        <v>0</v>
      </c>
      <c r="Y40" s="427"/>
      <c r="Z40" s="428"/>
      <c r="AD40" s="178"/>
      <c r="AE40" s="178"/>
      <c r="AF40" s="178"/>
      <c r="AG40" s="178"/>
      <c r="AH40" s="178"/>
      <c r="AI40" s="179"/>
      <c r="AJ40" s="179"/>
      <c r="AK40" s="179"/>
      <c r="AL40" s="179"/>
      <c r="AM40" s="179"/>
      <c r="AN40" s="179"/>
    </row>
    <row r="41" spans="16:40" ht="18.75" customHeight="1" thickTop="1">
      <c r="P41" s="181"/>
      <c r="Q41" s="181"/>
      <c r="R41" s="181"/>
      <c r="S41" s="181"/>
      <c r="T41" s="182"/>
      <c r="U41" s="183"/>
      <c r="V41" s="183"/>
      <c r="W41" s="183"/>
      <c r="X41" s="184"/>
      <c r="Y41" s="184"/>
      <c r="Z41" s="184"/>
      <c r="AD41" s="185"/>
      <c r="AE41" s="185"/>
      <c r="AF41" s="185"/>
      <c r="AG41" s="185"/>
      <c r="AH41" s="185"/>
      <c r="AI41" s="186"/>
      <c r="AJ41" s="186"/>
      <c r="AK41" s="186"/>
      <c r="AL41" s="187"/>
      <c r="AM41" s="187"/>
      <c r="AN41" s="187"/>
    </row>
    <row r="42" spans="3:40" ht="18.75" customHeight="1" thickBot="1">
      <c r="C42" s="188"/>
      <c r="D42" s="188"/>
      <c r="E42" s="188"/>
      <c r="F42" s="188"/>
      <c r="G42" s="188"/>
      <c r="H42" s="188"/>
      <c r="I42" s="188"/>
      <c r="J42" s="188"/>
      <c r="K42" s="188"/>
      <c r="L42" s="188"/>
      <c r="M42" s="188"/>
      <c r="N42" s="188"/>
      <c r="O42" s="188"/>
      <c r="Q42" s="189"/>
      <c r="R42" s="189"/>
      <c r="S42" s="189"/>
      <c r="T42" s="189"/>
      <c r="U42" s="189"/>
      <c r="V42" s="189"/>
      <c r="W42" s="189"/>
      <c r="X42" s="189"/>
      <c r="Y42" s="189"/>
      <c r="Z42" s="189"/>
      <c r="AD42" s="178"/>
      <c r="AE42" s="178"/>
      <c r="AF42" s="178"/>
      <c r="AG42" s="178"/>
      <c r="AH42" s="178"/>
      <c r="AI42" s="179"/>
      <c r="AJ42" s="179"/>
      <c r="AK42" s="179"/>
      <c r="AL42" s="179"/>
      <c r="AM42" s="179"/>
      <c r="AN42" s="179"/>
    </row>
    <row r="43" spans="2:26" ht="18.75" customHeight="1" thickBot="1">
      <c r="B43" s="549" t="s">
        <v>380</v>
      </c>
      <c r="C43" s="550"/>
      <c r="D43" s="551"/>
      <c r="E43" s="551"/>
      <c r="F43" s="551"/>
      <c r="G43" s="551"/>
      <c r="H43" s="551"/>
      <c r="I43" s="551"/>
      <c r="J43" s="551"/>
      <c r="K43" s="551"/>
      <c r="L43" s="551"/>
      <c r="M43" s="551"/>
      <c r="N43" s="551"/>
      <c r="O43" s="551"/>
      <c r="P43" s="549" t="s">
        <v>138</v>
      </c>
      <c r="Q43" s="550"/>
      <c r="R43" s="551"/>
      <c r="S43" s="551"/>
      <c r="T43" s="551"/>
      <c r="U43" s="551"/>
      <c r="V43" s="551"/>
      <c r="W43" s="551"/>
      <c r="X43" s="551"/>
      <c r="Y43" s="551"/>
      <c r="Z43" s="189"/>
    </row>
    <row r="44" spans="2:26" ht="18.75" customHeight="1" thickBot="1">
      <c r="B44" s="549"/>
      <c r="C44" s="550"/>
      <c r="D44" s="551"/>
      <c r="E44" s="551"/>
      <c r="F44" s="551"/>
      <c r="G44" s="551"/>
      <c r="H44" s="551"/>
      <c r="I44" s="551"/>
      <c r="J44" s="551"/>
      <c r="K44" s="551"/>
      <c r="L44" s="551"/>
      <c r="M44" s="551"/>
      <c r="N44" s="551"/>
      <c r="O44" s="551"/>
      <c r="P44" s="549"/>
      <c r="Q44" s="550"/>
      <c r="R44" s="551"/>
      <c r="S44" s="551"/>
      <c r="T44" s="551"/>
      <c r="U44" s="551"/>
      <c r="V44" s="551"/>
      <c r="W44" s="551"/>
      <c r="X44" s="551"/>
      <c r="Y44" s="551"/>
      <c r="Z44" s="189"/>
    </row>
    <row r="45" spans="2:34" ht="18.75" customHeight="1" thickBot="1">
      <c r="B45" s="549" t="s">
        <v>2</v>
      </c>
      <c r="C45" s="550"/>
      <c r="D45" s="551"/>
      <c r="E45" s="551"/>
      <c r="F45" s="551"/>
      <c r="G45" s="551"/>
      <c r="H45" s="551"/>
      <c r="I45" s="551"/>
      <c r="J45" s="551"/>
      <c r="K45" s="551"/>
      <c r="L45" s="551"/>
      <c r="M45" s="551"/>
      <c r="N45" s="551"/>
      <c r="O45" s="551"/>
      <c r="P45" s="549" t="s">
        <v>381</v>
      </c>
      <c r="Q45" s="550"/>
      <c r="R45" s="551"/>
      <c r="S45" s="551"/>
      <c r="T45" s="551"/>
      <c r="U45" s="551"/>
      <c r="V45" s="551"/>
      <c r="W45" s="551"/>
      <c r="X45" s="551"/>
      <c r="Y45" s="551"/>
      <c r="Z45" s="189"/>
      <c r="AD45"/>
      <c r="AE45"/>
      <c r="AF45"/>
      <c r="AG45"/>
      <c r="AH45"/>
    </row>
    <row r="46" spans="2:34" ht="18.75" customHeight="1" thickBot="1">
      <c r="B46" s="549"/>
      <c r="C46" s="550"/>
      <c r="D46" s="551"/>
      <c r="E46" s="551"/>
      <c r="F46" s="551"/>
      <c r="G46" s="551"/>
      <c r="H46" s="551"/>
      <c r="I46" s="551"/>
      <c r="J46" s="551"/>
      <c r="K46" s="551"/>
      <c r="L46" s="551"/>
      <c r="M46" s="551"/>
      <c r="N46" s="551"/>
      <c r="O46" s="551"/>
      <c r="P46" s="549"/>
      <c r="Q46" s="550"/>
      <c r="R46" s="551"/>
      <c r="S46" s="551"/>
      <c r="T46" s="551"/>
      <c r="U46" s="551"/>
      <c r="V46" s="551"/>
      <c r="W46" s="551"/>
      <c r="X46" s="551"/>
      <c r="Y46" s="551"/>
      <c r="Z46" s="189"/>
      <c r="AD46"/>
      <c r="AE46"/>
      <c r="AF46"/>
      <c r="AG46"/>
      <c r="AH46"/>
    </row>
    <row r="47" spans="2:37" ht="18">
      <c r="B47" s="190"/>
      <c r="C47" s="189"/>
      <c r="D47" s="189"/>
      <c r="E47" s="189"/>
      <c r="F47" s="189"/>
      <c r="G47" s="189"/>
      <c r="H47" s="189"/>
      <c r="I47" s="189"/>
      <c r="J47" s="189"/>
      <c r="K47" s="189"/>
      <c r="L47" s="189"/>
      <c r="M47" s="189"/>
      <c r="N47" s="189"/>
      <c r="O47" s="189"/>
      <c r="P47" s="191"/>
      <c r="Q47" s="189"/>
      <c r="R47" s="189"/>
      <c r="S47" s="189"/>
      <c r="T47" s="189"/>
      <c r="U47" s="189"/>
      <c r="V47" s="189"/>
      <c r="W47" s="189"/>
      <c r="X47" s="189"/>
      <c r="Y47" s="189"/>
      <c r="Z47" s="189"/>
      <c r="AI47" s="169"/>
      <c r="AJ47" s="169"/>
      <c r="AK47" s="169"/>
    </row>
    <row r="52" ht="18">
      <c r="AA52" s="192"/>
    </row>
  </sheetData>
  <sheetProtection/>
  <mergeCells count="348">
    <mergeCell ref="B43:B44"/>
    <mergeCell ref="C43:O44"/>
    <mergeCell ref="P43:P44"/>
    <mergeCell ref="Q43:Y44"/>
    <mergeCell ref="B45:B46"/>
    <mergeCell ref="C45:O46"/>
    <mergeCell ref="P45:P46"/>
    <mergeCell ref="Q45:Y46"/>
    <mergeCell ref="B40:F40"/>
    <mergeCell ref="G40:I40"/>
    <mergeCell ref="J40:L40"/>
    <mergeCell ref="P40:T40"/>
    <mergeCell ref="U40:W40"/>
    <mergeCell ref="X40:Z40"/>
    <mergeCell ref="B39:F39"/>
    <mergeCell ref="G39:I39"/>
    <mergeCell ref="J39:L39"/>
    <mergeCell ref="P39:S39"/>
    <mergeCell ref="U39:W39"/>
    <mergeCell ref="X39:Z39"/>
    <mergeCell ref="B38:E38"/>
    <mergeCell ref="G38:I38"/>
    <mergeCell ref="J38:L38"/>
    <mergeCell ref="P38:T38"/>
    <mergeCell ref="U38:W38"/>
    <mergeCell ref="X38:Z38"/>
    <mergeCell ref="AD36:AH36"/>
    <mergeCell ref="AI36:AK36"/>
    <mergeCell ref="AL36:AN36"/>
    <mergeCell ref="B37:E37"/>
    <mergeCell ref="G37:I37"/>
    <mergeCell ref="J37:L37"/>
    <mergeCell ref="P37:T37"/>
    <mergeCell ref="U37:W37"/>
    <mergeCell ref="X37:Z37"/>
    <mergeCell ref="AD37:AN37"/>
    <mergeCell ref="B36:E36"/>
    <mergeCell ref="G36:I36"/>
    <mergeCell ref="J36:L36"/>
    <mergeCell ref="P36:S36"/>
    <mergeCell ref="U36:W36"/>
    <mergeCell ref="X36:Z36"/>
    <mergeCell ref="AL34:AN34"/>
    <mergeCell ref="B35:E35"/>
    <mergeCell ref="G35:I35"/>
    <mergeCell ref="J35:L35"/>
    <mergeCell ref="P35:T35"/>
    <mergeCell ref="U35:W35"/>
    <mergeCell ref="X35:Z35"/>
    <mergeCell ref="AD35:AH35"/>
    <mergeCell ref="AI35:AK35"/>
    <mergeCell ref="AL35:AN35"/>
    <mergeCell ref="AI33:AK33"/>
    <mergeCell ref="AL33:AN33"/>
    <mergeCell ref="B34:E34"/>
    <mergeCell ref="G34:I34"/>
    <mergeCell ref="J34:L34"/>
    <mergeCell ref="P34:S34"/>
    <mergeCell ref="U34:W34"/>
    <mergeCell ref="X34:Z34"/>
    <mergeCell ref="AD34:AG34"/>
    <mergeCell ref="AI34:AK34"/>
    <mergeCell ref="AD32:AG32"/>
    <mergeCell ref="AI32:AK32"/>
    <mergeCell ref="AL32:AN32"/>
    <mergeCell ref="B33:E33"/>
    <mergeCell ref="G33:I33"/>
    <mergeCell ref="J33:L33"/>
    <mergeCell ref="P33:S33"/>
    <mergeCell ref="U33:W33"/>
    <mergeCell ref="X33:Z33"/>
    <mergeCell ref="AD33:AG33"/>
    <mergeCell ref="B32:E32"/>
    <mergeCell ref="G32:I32"/>
    <mergeCell ref="J32:L32"/>
    <mergeCell ref="P32:S32"/>
    <mergeCell ref="U32:W32"/>
    <mergeCell ref="X32:Z32"/>
    <mergeCell ref="AL30:AN30"/>
    <mergeCell ref="B31:E31"/>
    <mergeCell ref="G31:I31"/>
    <mergeCell ref="J31:L31"/>
    <mergeCell ref="P31:S31"/>
    <mergeCell ref="U31:W31"/>
    <mergeCell ref="X31:Z31"/>
    <mergeCell ref="AD31:AH31"/>
    <mergeCell ref="AI31:AK31"/>
    <mergeCell ref="AL31:AN31"/>
    <mergeCell ref="AI29:AK29"/>
    <mergeCell ref="AL29:AN29"/>
    <mergeCell ref="B30:E30"/>
    <mergeCell ref="G30:I30"/>
    <mergeCell ref="J30:L30"/>
    <mergeCell ref="P30:S30"/>
    <mergeCell ref="U30:W30"/>
    <mergeCell ref="X30:Z30"/>
    <mergeCell ref="AD30:AG30"/>
    <mergeCell ref="AI30:AK30"/>
    <mergeCell ref="AD28:AG28"/>
    <mergeCell ref="AI28:AK28"/>
    <mergeCell ref="AL28:AN28"/>
    <mergeCell ref="B29:E29"/>
    <mergeCell ref="G29:I29"/>
    <mergeCell ref="J29:L29"/>
    <mergeCell ref="P29:T29"/>
    <mergeCell ref="U29:W29"/>
    <mergeCell ref="X29:Z29"/>
    <mergeCell ref="AD29:AG29"/>
    <mergeCell ref="B28:E28"/>
    <mergeCell ref="G28:I28"/>
    <mergeCell ref="J28:L28"/>
    <mergeCell ref="P28:S28"/>
    <mergeCell ref="U28:W28"/>
    <mergeCell ref="X28:Z28"/>
    <mergeCell ref="AL26:AN26"/>
    <mergeCell ref="B27:E27"/>
    <mergeCell ref="P27:S27"/>
    <mergeCell ref="U27:W27"/>
    <mergeCell ref="X27:Z27"/>
    <mergeCell ref="AD27:AG27"/>
    <mergeCell ref="AI27:AK27"/>
    <mergeCell ref="AL27:AN27"/>
    <mergeCell ref="AL25:AN25"/>
    <mergeCell ref="B26:E26"/>
    <mergeCell ref="F26:F27"/>
    <mergeCell ref="G26:I27"/>
    <mergeCell ref="J26:L27"/>
    <mergeCell ref="P26:S26"/>
    <mergeCell ref="U26:W26"/>
    <mergeCell ref="X26:Z26"/>
    <mergeCell ref="AD26:AH26"/>
    <mergeCell ref="AI26:AK26"/>
    <mergeCell ref="X24:Z24"/>
    <mergeCell ref="AD24:AG24"/>
    <mergeCell ref="AI24:AK24"/>
    <mergeCell ref="AL24:AN24"/>
    <mergeCell ref="B25:E25"/>
    <mergeCell ref="P25:S25"/>
    <mergeCell ref="U25:W25"/>
    <mergeCell ref="X25:Z25"/>
    <mergeCell ref="AD25:AG25"/>
    <mergeCell ref="AI25:AK25"/>
    <mergeCell ref="B24:E24"/>
    <mergeCell ref="F24:F25"/>
    <mergeCell ref="G24:I25"/>
    <mergeCell ref="J24:L25"/>
    <mergeCell ref="P24:S24"/>
    <mergeCell ref="U24:W24"/>
    <mergeCell ref="AD22:AG22"/>
    <mergeCell ref="AI22:AK22"/>
    <mergeCell ref="AL22:AN22"/>
    <mergeCell ref="B23:E23"/>
    <mergeCell ref="P23:S23"/>
    <mergeCell ref="U23:W23"/>
    <mergeCell ref="X23:Z23"/>
    <mergeCell ref="AD23:AG23"/>
    <mergeCell ref="AI23:AK23"/>
    <mergeCell ref="AL23:AN23"/>
    <mergeCell ref="AD21:AH21"/>
    <mergeCell ref="AI21:AK21"/>
    <mergeCell ref="AL21:AN21"/>
    <mergeCell ref="B22:E22"/>
    <mergeCell ref="F22:F23"/>
    <mergeCell ref="G22:I23"/>
    <mergeCell ref="J22:L23"/>
    <mergeCell ref="P22:T22"/>
    <mergeCell ref="U22:W22"/>
    <mergeCell ref="X22:Z22"/>
    <mergeCell ref="B21:E21"/>
    <mergeCell ref="G21:I21"/>
    <mergeCell ref="J21:L21"/>
    <mergeCell ref="P21:T21"/>
    <mergeCell ref="U21:W21"/>
    <mergeCell ref="X21:Z21"/>
    <mergeCell ref="AL19:AN19"/>
    <mergeCell ref="B20:E20"/>
    <mergeCell ref="G20:I20"/>
    <mergeCell ref="J20:L20"/>
    <mergeCell ref="P20:S20"/>
    <mergeCell ref="U20:W20"/>
    <mergeCell ref="X20:Z20"/>
    <mergeCell ref="AD20:AG20"/>
    <mergeCell ref="AI20:AK20"/>
    <mergeCell ref="AL20:AN20"/>
    <mergeCell ref="AI18:AK18"/>
    <mergeCell ref="AL18:AN18"/>
    <mergeCell ref="B19:E19"/>
    <mergeCell ref="G19:I19"/>
    <mergeCell ref="J19:L19"/>
    <mergeCell ref="P19:S19"/>
    <mergeCell ref="U19:W19"/>
    <mergeCell ref="X19:Z19"/>
    <mergeCell ref="AD19:AG19"/>
    <mergeCell ref="AI19:AK19"/>
    <mergeCell ref="AD17:AG17"/>
    <mergeCell ref="AI17:AK17"/>
    <mergeCell ref="AL17:AN17"/>
    <mergeCell ref="B18:E18"/>
    <mergeCell ref="G18:I18"/>
    <mergeCell ref="J18:L18"/>
    <mergeCell ref="P18:S18"/>
    <mergeCell ref="U18:W18"/>
    <mergeCell ref="X18:Z18"/>
    <mergeCell ref="AD18:AG18"/>
    <mergeCell ref="B17:E17"/>
    <mergeCell ref="G17:I17"/>
    <mergeCell ref="J17:L17"/>
    <mergeCell ref="P17:S17"/>
    <mergeCell ref="U17:W17"/>
    <mergeCell ref="X17:Z17"/>
    <mergeCell ref="AL15:AN15"/>
    <mergeCell ref="B16:F16"/>
    <mergeCell ref="G16:I16"/>
    <mergeCell ref="J16:L16"/>
    <mergeCell ref="P16:S16"/>
    <mergeCell ref="U16:W16"/>
    <mergeCell ref="X16:Z16"/>
    <mergeCell ref="AD16:AG16"/>
    <mergeCell ref="AI16:AK16"/>
    <mergeCell ref="AL16:AN16"/>
    <mergeCell ref="AI14:AK14"/>
    <mergeCell ref="AL14:AN14"/>
    <mergeCell ref="B15:E15"/>
    <mergeCell ref="G15:I15"/>
    <mergeCell ref="J15:L15"/>
    <mergeCell ref="P15:T15"/>
    <mergeCell ref="U15:W15"/>
    <mergeCell ref="X15:Z15"/>
    <mergeCell ref="AD15:AH15"/>
    <mergeCell ref="AI15:AK15"/>
    <mergeCell ref="AD13:AG13"/>
    <mergeCell ref="AI13:AK13"/>
    <mergeCell ref="AL13:AN13"/>
    <mergeCell ref="B14:E14"/>
    <mergeCell ref="G14:I14"/>
    <mergeCell ref="J14:L14"/>
    <mergeCell ref="P14:T14"/>
    <mergeCell ref="U14:W14"/>
    <mergeCell ref="X14:Z14"/>
    <mergeCell ref="AD14:AG14"/>
    <mergeCell ref="B13:E13"/>
    <mergeCell ref="G13:I13"/>
    <mergeCell ref="J13:L13"/>
    <mergeCell ref="P13:S13"/>
    <mergeCell ref="U13:W13"/>
    <mergeCell ref="X13:Z13"/>
    <mergeCell ref="AL11:AN11"/>
    <mergeCell ref="B12:E12"/>
    <mergeCell ref="G12:I12"/>
    <mergeCell ref="J12:L12"/>
    <mergeCell ref="P12:S12"/>
    <mergeCell ref="U12:W12"/>
    <mergeCell ref="X12:Z12"/>
    <mergeCell ref="AD12:AH12"/>
    <mergeCell ref="AI12:AK12"/>
    <mergeCell ref="AL12:AN12"/>
    <mergeCell ref="AI10:AK10"/>
    <mergeCell ref="AL10:AN10"/>
    <mergeCell ref="B11:E11"/>
    <mergeCell ref="G11:I11"/>
    <mergeCell ref="J11:L11"/>
    <mergeCell ref="P11:S11"/>
    <mergeCell ref="U11:W11"/>
    <mergeCell ref="X11:Z11"/>
    <mergeCell ref="AD11:AG11"/>
    <mergeCell ref="AI11:AK11"/>
    <mergeCell ref="AD9:AG9"/>
    <mergeCell ref="AI9:AK9"/>
    <mergeCell ref="AL9:AN9"/>
    <mergeCell ref="B10:E10"/>
    <mergeCell ref="G10:I10"/>
    <mergeCell ref="J10:L10"/>
    <mergeCell ref="P10:S10"/>
    <mergeCell ref="U10:W10"/>
    <mergeCell ref="X10:Z10"/>
    <mergeCell ref="AD10:AG10"/>
    <mergeCell ref="B9:E9"/>
    <mergeCell ref="G9:I9"/>
    <mergeCell ref="J9:L9"/>
    <mergeCell ref="P9:S9"/>
    <mergeCell ref="U9:W9"/>
    <mergeCell ref="X9:Z9"/>
    <mergeCell ref="AL7:AN7"/>
    <mergeCell ref="B8:E8"/>
    <mergeCell ref="G8:I8"/>
    <mergeCell ref="J8:L8"/>
    <mergeCell ref="P8:T8"/>
    <mergeCell ref="U8:W8"/>
    <mergeCell ref="X8:Z8"/>
    <mergeCell ref="AD8:AG8"/>
    <mergeCell ref="AI8:AK8"/>
    <mergeCell ref="AL8:AN8"/>
    <mergeCell ref="AI6:AK6"/>
    <mergeCell ref="AL6:AN6"/>
    <mergeCell ref="B7:E7"/>
    <mergeCell ref="G7:I7"/>
    <mergeCell ref="J7:L7"/>
    <mergeCell ref="P7:T7"/>
    <mergeCell ref="U7:W7"/>
    <mergeCell ref="X7:Z7"/>
    <mergeCell ref="AD7:AH7"/>
    <mergeCell ref="AI7:AK7"/>
    <mergeCell ref="AD5:AG5"/>
    <mergeCell ref="AI5:AK5"/>
    <mergeCell ref="AL5:AN5"/>
    <mergeCell ref="B6:E6"/>
    <mergeCell ref="G6:I6"/>
    <mergeCell ref="J6:L6"/>
    <mergeCell ref="P6:S6"/>
    <mergeCell ref="U6:W6"/>
    <mergeCell ref="X6:Z6"/>
    <mergeCell ref="AD6:AG6"/>
    <mergeCell ref="B5:E5"/>
    <mergeCell ref="G5:I5"/>
    <mergeCell ref="J5:L5"/>
    <mergeCell ref="P5:S5"/>
    <mergeCell ref="U5:W5"/>
    <mergeCell ref="X5:Z5"/>
    <mergeCell ref="AL3:AN3"/>
    <mergeCell ref="B4:E4"/>
    <mergeCell ref="G4:I4"/>
    <mergeCell ref="J4:L4"/>
    <mergeCell ref="P4:S4"/>
    <mergeCell ref="U4:W4"/>
    <mergeCell ref="X4:Z4"/>
    <mergeCell ref="AD4:AG4"/>
    <mergeCell ref="AI4:AK4"/>
    <mergeCell ref="AL4:AN4"/>
    <mergeCell ref="AI2:AK2"/>
    <mergeCell ref="AL2:AN2"/>
    <mergeCell ref="B3:E3"/>
    <mergeCell ref="G3:I3"/>
    <mergeCell ref="J3:L3"/>
    <mergeCell ref="P3:S3"/>
    <mergeCell ref="U3:W3"/>
    <mergeCell ref="X3:Z3"/>
    <mergeCell ref="AD3:AG3"/>
    <mergeCell ref="AI3:AK3"/>
    <mergeCell ref="B1:L1"/>
    <mergeCell ref="P1:Z1"/>
    <mergeCell ref="AD1:AN1"/>
    <mergeCell ref="B2:F2"/>
    <mergeCell ref="G2:I2"/>
    <mergeCell ref="J2:L2"/>
    <mergeCell ref="P2:T2"/>
    <mergeCell ref="U2:W2"/>
    <mergeCell ref="X2:Z2"/>
    <mergeCell ref="AD2:AH2"/>
  </mergeCells>
  <printOptions/>
  <pageMargins left="0" right="0" top="0.4" bottom="0" header="0.3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35"/>
  <sheetViews>
    <sheetView workbookViewId="0" topLeftCell="A1">
      <selection activeCell="B1" sqref="B1"/>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393</v>
      </c>
      <c r="C1" s="46"/>
      <c r="D1" s="69"/>
      <c r="E1" s="45"/>
      <c r="F1" s="46"/>
      <c r="G1" s="46"/>
      <c r="H1" s="46"/>
      <c r="I1" s="45"/>
      <c r="J1" s="46"/>
      <c r="K1" s="46"/>
      <c r="L1" s="46"/>
      <c r="M1" s="46"/>
      <c r="N1" s="45"/>
      <c r="O1" s="46"/>
      <c r="P1" s="46"/>
      <c r="Q1" s="46"/>
      <c r="R1" s="69"/>
      <c r="S1" s="45"/>
      <c r="T1" s="46"/>
      <c r="U1" s="46"/>
      <c r="V1" s="70"/>
    </row>
    <row r="2" spans="2:21" ht="19.5" customHeight="1" thickBot="1">
      <c r="B2" s="274" t="s">
        <v>0</v>
      </c>
      <c r="C2" s="275"/>
      <c r="D2" s="276"/>
      <c r="E2" s="276"/>
      <c r="F2" s="276"/>
      <c r="G2" s="276"/>
      <c r="H2" s="276"/>
      <c r="I2" s="298" t="s">
        <v>1</v>
      </c>
      <c r="J2" s="299"/>
      <c r="K2" s="285"/>
      <c r="L2" s="286"/>
      <c r="M2" s="286"/>
      <c r="N2" s="286"/>
      <c r="O2" s="286"/>
      <c r="P2" s="286"/>
      <c r="Q2" s="71"/>
      <c r="R2" s="72"/>
      <c r="S2" s="66"/>
      <c r="T2" s="73"/>
      <c r="U2" s="73"/>
    </row>
    <row r="3" spans="2:21" ht="19.5" customHeight="1" thickBot="1">
      <c r="B3" s="274"/>
      <c r="C3" s="277"/>
      <c r="D3" s="278"/>
      <c r="E3" s="278"/>
      <c r="F3" s="278"/>
      <c r="G3" s="278"/>
      <c r="H3" s="278"/>
      <c r="I3" s="300"/>
      <c r="J3" s="301"/>
      <c r="K3" s="285"/>
      <c r="L3" s="286"/>
      <c r="M3" s="286"/>
      <c r="N3" s="286"/>
      <c r="O3" s="286"/>
      <c r="P3" s="286"/>
      <c r="Q3" s="71"/>
      <c r="R3" s="72"/>
      <c r="S3" s="66"/>
      <c r="T3" s="73"/>
      <c r="U3" s="73"/>
    </row>
    <row r="4" spans="2:21" ht="19.5" customHeight="1" thickBot="1">
      <c r="B4" s="274" t="s">
        <v>2</v>
      </c>
      <c r="C4" s="279"/>
      <c r="D4" s="280"/>
      <c r="E4" s="280"/>
      <c r="F4" s="281"/>
      <c r="G4" s="274" t="s">
        <v>138</v>
      </c>
      <c r="H4" s="282"/>
      <c r="I4" s="289" t="s">
        <v>145</v>
      </c>
      <c r="J4" s="290"/>
      <c r="K4" s="294">
        <f>G35+K35+P35+U35</f>
        <v>0</v>
      </c>
      <c r="L4" s="295"/>
      <c r="M4" s="287" t="str">
        <f>IF(AND(K4=""),"","枚")</f>
        <v>枚</v>
      </c>
      <c r="N4" s="289" t="s">
        <v>139</v>
      </c>
      <c r="O4" s="290"/>
      <c r="P4" s="293"/>
      <c r="Q4" s="71"/>
      <c r="R4" s="72"/>
      <c r="S4" s="66"/>
      <c r="T4" s="73"/>
      <c r="U4" s="73"/>
    </row>
    <row r="5" spans="2:21" ht="19.5" customHeight="1" thickBot="1">
      <c r="B5" s="274"/>
      <c r="C5" s="280"/>
      <c r="D5" s="280"/>
      <c r="E5" s="280"/>
      <c r="F5" s="281"/>
      <c r="G5" s="274"/>
      <c r="H5" s="283"/>
      <c r="I5" s="291"/>
      <c r="J5" s="292"/>
      <c r="K5" s="296"/>
      <c r="L5" s="297"/>
      <c r="M5" s="288"/>
      <c r="N5" s="291"/>
      <c r="O5" s="292"/>
      <c r="P5" s="293"/>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7" t="s">
        <v>3</v>
      </c>
      <c r="D7" s="308"/>
      <c r="E7" s="308"/>
      <c r="F7" s="309"/>
      <c r="G7" s="310"/>
      <c r="H7" s="309" t="s">
        <v>4</v>
      </c>
      <c r="I7" s="309"/>
      <c r="J7" s="309"/>
      <c r="K7" s="310"/>
      <c r="L7" s="309" t="s">
        <v>5</v>
      </c>
      <c r="M7" s="309"/>
      <c r="N7" s="309"/>
      <c r="O7" s="309"/>
      <c r="P7" s="310"/>
      <c r="Q7" s="309" t="s">
        <v>6</v>
      </c>
      <c r="R7" s="309"/>
      <c r="S7" s="309"/>
      <c r="T7" s="309"/>
      <c r="U7" s="320"/>
    </row>
    <row r="8" spans="1:22" s="42" customFormat="1" ht="17.25" customHeight="1" thickBot="1">
      <c r="A8" s="80"/>
      <c r="B8" s="81"/>
      <c r="C8" s="311" t="s">
        <v>7</v>
      </c>
      <c r="D8" s="312"/>
      <c r="E8" s="313"/>
      <c r="F8" s="49" t="s">
        <v>8</v>
      </c>
      <c r="G8" s="82" t="s">
        <v>9</v>
      </c>
      <c r="H8" s="314" t="s">
        <v>7</v>
      </c>
      <c r="I8" s="313"/>
      <c r="J8" s="49" t="s">
        <v>8</v>
      </c>
      <c r="K8" s="82" t="s">
        <v>9</v>
      </c>
      <c r="L8" s="314" t="s">
        <v>7</v>
      </c>
      <c r="M8" s="312"/>
      <c r="N8" s="313"/>
      <c r="O8" s="49" t="s">
        <v>8</v>
      </c>
      <c r="P8" s="82" t="s">
        <v>9</v>
      </c>
      <c r="Q8" s="314" t="s">
        <v>7</v>
      </c>
      <c r="R8" s="312"/>
      <c r="S8" s="313"/>
      <c r="T8" s="49" t="s">
        <v>8</v>
      </c>
      <c r="U8" s="212" t="s">
        <v>9</v>
      </c>
      <c r="V8" s="80"/>
    </row>
    <row r="9" spans="2:21" ht="15.75" customHeight="1">
      <c r="B9" s="261" t="s">
        <v>10</v>
      </c>
      <c r="C9" s="264" t="s">
        <v>11</v>
      </c>
      <c r="D9" s="265"/>
      <c r="E9" s="266"/>
      <c r="F9" s="50">
        <v>150</v>
      </c>
      <c r="G9" s="84"/>
      <c r="H9" s="284" t="s">
        <v>11</v>
      </c>
      <c r="I9" s="266"/>
      <c r="J9" s="50">
        <v>150</v>
      </c>
      <c r="K9" s="84"/>
      <c r="L9" s="284" t="s">
        <v>11</v>
      </c>
      <c r="M9" s="265"/>
      <c r="N9" s="266"/>
      <c r="O9" s="50">
        <v>600</v>
      </c>
      <c r="P9" s="84"/>
      <c r="Q9" s="284" t="s">
        <v>11</v>
      </c>
      <c r="R9" s="265"/>
      <c r="S9" s="266"/>
      <c r="T9" s="50">
        <v>200</v>
      </c>
      <c r="U9" s="85"/>
    </row>
    <row r="10" spans="2:21" ht="15.75" customHeight="1">
      <c r="B10" s="262"/>
      <c r="C10" s="271" t="s">
        <v>12</v>
      </c>
      <c r="D10" s="260"/>
      <c r="E10" s="255"/>
      <c r="F10" s="51">
        <v>2100</v>
      </c>
      <c r="G10" s="86"/>
      <c r="H10" s="254" t="s">
        <v>13</v>
      </c>
      <c r="I10" s="255"/>
      <c r="J10" s="51">
        <v>3900</v>
      </c>
      <c r="K10" s="86"/>
      <c r="L10" s="254" t="s">
        <v>14</v>
      </c>
      <c r="M10" s="260"/>
      <c r="N10" s="255"/>
      <c r="O10" s="51">
        <v>4450</v>
      </c>
      <c r="P10" s="86"/>
      <c r="Q10" s="254" t="s">
        <v>15</v>
      </c>
      <c r="R10" s="260"/>
      <c r="S10" s="255"/>
      <c r="T10" s="51">
        <v>4300</v>
      </c>
      <c r="U10" s="87"/>
    </row>
    <row r="11" spans="2:21" ht="15.75" customHeight="1">
      <c r="B11" s="262"/>
      <c r="C11" s="271" t="s">
        <v>17</v>
      </c>
      <c r="D11" s="260"/>
      <c r="E11" s="255"/>
      <c r="F11" s="51">
        <v>750</v>
      </c>
      <c r="G11" s="86"/>
      <c r="H11" s="302" t="s">
        <v>286</v>
      </c>
      <c r="I11" s="304"/>
      <c r="J11" s="218">
        <v>4250</v>
      </c>
      <c r="K11" s="198"/>
      <c r="L11" s="302" t="s">
        <v>383</v>
      </c>
      <c r="M11" s="303"/>
      <c r="N11" s="304"/>
      <c r="O11" s="256">
        <v>4250</v>
      </c>
      <c r="P11" s="258"/>
      <c r="Q11" s="254" t="s">
        <v>16</v>
      </c>
      <c r="R11" s="260"/>
      <c r="S11" s="255"/>
      <c r="T11" s="51">
        <v>300</v>
      </c>
      <c r="U11" s="87"/>
    </row>
    <row r="12" spans="2:21" ht="15.75" customHeight="1">
      <c r="B12" s="262"/>
      <c r="C12" s="271" t="s">
        <v>18</v>
      </c>
      <c r="D12" s="260"/>
      <c r="E12" s="255"/>
      <c r="F12" s="51">
        <v>850</v>
      </c>
      <c r="G12" s="86"/>
      <c r="H12" s="204" t="s">
        <v>15</v>
      </c>
      <c r="I12" s="205"/>
      <c r="J12" s="256">
        <v>3800</v>
      </c>
      <c r="K12" s="258"/>
      <c r="L12" s="317" t="s">
        <v>384</v>
      </c>
      <c r="M12" s="318"/>
      <c r="N12" s="319"/>
      <c r="O12" s="257"/>
      <c r="P12" s="259"/>
      <c r="Q12" s="302" t="s">
        <v>151</v>
      </c>
      <c r="R12" s="303"/>
      <c r="S12" s="304"/>
      <c r="T12" s="256">
        <v>3450</v>
      </c>
      <c r="U12" s="315"/>
    </row>
    <row r="13" spans="2:21" ht="15.75" customHeight="1">
      <c r="B13" s="262"/>
      <c r="C13" s="271" t="s">
        <v>20</v>
      </c>
      <c r="D13" s="260"/>
      <c r="E13" s="255"/>
      <c r="F13" s="51">
        <v>1800</v>
      </c>
      <c r="G13" s="86"/>
      <c r="H13" s="317" t="s">
        <v>294</v>
      </c>
      <c r="I13" s="319"/>
      <c r="J13" s="305"/>
      <c r="K13" s="306"/>
      <c r="L13" s="217" t="s">
        <v>21</v>
      </c>
      <c r="M13" s="215"/>
      <c r="N13" s="216"/>
      <c r="O13" s="51">
        <v>2700</v>
      </c>
      <c r="P13" s="86"/>
      <c r="Q13" s="317" t="s">
        <v>146</v>
      </c>
      <c r="R13" s="318"/>
      <c r="S13" s="319"/>
      <c r="T13" s="257"/>
      <c r="U13" s="316"/>
    </row>
    <row r="14" spans="2:21" ht="15.75" customHeight="1">
      <c r="B14" s="262"/>
      <c r="C14" s="271" t="s">
        <v>22</v>
      </c>
      <c r="D14" s="260"/>
      <c r="E14" s="255"/>
      <c r="F14" s="51">
        <v>250</v>
      </c>
      <c r="G14" s="86"/>
      <c r="H14" s="254" t="s">
        <v>24</v>
      </c>
      <c r="I14" s="255"/>
      <c r="J14" s="51">
        <v>1800</v>
      </c>
      <c r="K14" s="86"/>
      <c r="L14" s="217" t="s">
        <v>23</v>
      </c>
      <c r="M14" s="215"/>
      <c r="N14" s="216"/>
      <c r="O14" s="51">
        <v>1800</v>
      </c>
      <c r="P14" s="86"/>
      <c r="Q14" s="254" t="s">
        <v>19</v>
      </c>
      <c r="R14" s="260"/>
      <c r="S14" s="255"/>
      <c r="T14" s="51">
        <v>1750</v>
      </c>
      <c r="U14" s="87"/>
    </row>
    <row r="15" spans="2:21" ht="15.75" customHeight="1">
      <c r="B15" s="262"/>
      <c r="C15" s="271"/>
      <c r="D15" s="260"/>
      <c r="E15" s="255"/>
      <c r="F15" s="51"/>
      <c r="G15" s="86"/>
      <c r="H15" s="254"/>
      <c r="I15" s="255"/>
      <c r="J15" s="51"/>
      <c r="K15" s="86"/>
      <c r="L15" s="254" t="s">
        <v>25</v>
      </c>
      <c r="M15" s="260"/>
      <c r="N15" s="255"/>
      <c r="O15" s="51">
        <v>2000</v>
      </c>
      <c r="P15" s="86"/>
      <c r="Q15" s="254" t="s">
        <v>147</v>
      </c>
      <c r="R15" s="260"/>
      <c r="S15" s="255"/>
      <c r="T15" s="51">
        <v>1450</v>
      </c>
      <c r="U15" s="87"/>
    </row>
    <row r="16" spans="2:21" ht="15.75" customHeight="1">
      <c r="B16" s="262"/>
      <c r="C16" s="271"/>
      <c r="D16" s="260"/>
      <c r="E16" s="255"/>
      <c r="F16" s="51"/>
      <c r="G16" s="86"/>
      <c r="H16" s="254"/>
      <c r="I16" s="255"/>
      <c r="J16" s="51"/>
      <c r="K16" s="86"/>
      <c r="L16" s="254"/>
      <c r="M16" s="260"/>
      <c r="N16" s="255"/>
      <c r="O16" s="51"/>
      <c r="P16" s="86"/>
      <c r="Q16" s="254" t="s">
        <v>23</v>
      </c>
      <c r="R16" s="260"/>
      <c r="S16" s="255"/>
      <c r="T16" s="51">
        <v>2950</v>
      </c>
      <c r="U16" s="87"/>
    </row>
    <row r="17" spans="2:21" ht="15.75" customHeight="1">
      <c r="B17" s="262"/>
      <c r="C17" s="271"/>
      <c r="D17" s="260"/>
      <c r="E17" s="255"/>
      <c r="F17" s="51"/>
      <c r="G17" s="86"/>
      <c r="H17" s="254"/>
      <c r="I17" s="255"/>
      <c r="J17" s="51"/>
      <c r="K17" s="86"/>
      <c r="L17" s="254"/>
      <c r="M17" s="260"/>
      <c r="N17" s="255"/>
      <c r="O17" s="51"/>
      <c r="P17" s="86"/>
      <c r="Q17" s="254"/>
      <c r="R17" s="260"/>
      <c r="S17" s="255"/>
      <c r="T17" s="51"/>
      <c r="U17" s="87"/>
    </row>
    <row r="18" spans="1:22" s="67" customFormat="1" ht="15.75" customHeight="1">
      <c r="A18" s="92"/>
      <c r="B18" s="93">
        <f>F18+J18+O18+T18</f>
        <v>50000</v>
      </c>
      <c r="C18" s="321" t="s">
        <v>26</v>
      </c>
      <c r="D18" s="322"/>
      <c r="E18" s="323"/>
      <c r="F18" s="55">
        <f>SUM(F9:F17)</f>
        <v>5900</v>
      </c>
      <c r="G18" s="94">
        <f>SUM(G9:G14)</f>
        <v>0</v>
      </c>
      <c r="H18" s="324" t="s">
        <v>27</v>
      </c>
      <c r="I18" s="323"/>
      <c r="J18" s="53">
        <f>SUM(J9:J17)</f>
        <v>13900</v>
      </c>
      <c r="K18" s="94">
        <f>SUM(K9:K14)</f>
        <v>0</v>
      </c>
      <c r="L18" s="324" t="s">
        <v>27</v>
      </c>
      <c r="M18" s="322"/>
      <c r="N18" s="323"/>
      <c r="O18" s="53">
        <f>SUM(O9:O17)</f>
        <v>15800</v>
      </c>
      <c r="P18" s="94">
        <f>SUM(P9:P15)</f>
        <v>0</v>
      </c>
      <c r="Q18" s="324" t="s">
        <v>27</v>
      </c>
      <c r="R18" s="322"/>
      <c r="S18" s="323"/>
      <c r="T18" s="53">
        <f>SUM(T9:T17)</f>
        <v>14400</v>
      </c>
      <c r="U18" s="95">
        <f>SUM(U9:U16)</f>
        <v>0</v>
      </c>
      <c r="V18" s="71"/>
    </row>
    <row r="19" spans="2:21" s="67" customFormat="1" ht="15.75" customHeight="1">
      <c r="B19" s="329" t="s">
        <v>28</v>
      </c>
      <c r="C19" s="330" t="s">
        <v>29</v>
      </c>
      <c r="D19" s="326"/>
      <c r="E19" s="327"/>
      <c r="F19" s="64">
        <v>1000</v>
      </c>
      <c r="G19" s="96"/>
      <c r="H19" s="325" t="s">
        <v>29</v>
      </c>
      <c r="I19" s="327"/>
      <c r="J19" s="219">
        <v>1700</v>
      </c>
      <c r="K19" s="96"/>
      <c r="L19" s="325" t="s">
        <v>196</v>
      </c>
      <c r="M19" s="326"/>
      <c r="N19" s="327"/>
      <c r="O19" s="219">
        <v>2300</v>
      </c>
      <c r="P19" s="96"/>
      <c r="Q19" s="325" t="s">
        <v>29</v>
      </c>
      <c r="R19" s="326"/>
      <c r="S19" s="327"/>
      <c r="T19" s="219">
        <v>2100</v>
      </c>
      <c r="U19" s="208"/>
    </row>
    <row r="20" spans="2:21" s="67" customFormat="1" ht="15.75" customHeight="1">
      <c r="B20" s="329"/>
      <c r="C20" s="271" t="s">
        <v>30</v>
      </c>
      <c r="D20" s="260"/>
      <c r="E20" s="255"/>
      <c r="F20" s="51">
        <v>1850</v>
      </c>
      <c r="G20" s="86"/>
      <c r="H20" s="254" t="s">
        <v>31</v>
      </c>
      <c r="I20" s="255"/>
      <c r="J20" s="51">
        <v>1800</v>
      </c>
      <c r="K20" s="86"/>
      <c r="L20" s="254" t="s">
        <v>291</v>
      </c>
      <c r="M20" s="260"/>
      <c r="N20" s="255"/>
      <c r="O20" s="51">
        <v>3600</v>
      </c>
      <c r="P20" s="86"/>
      <c r="Q20" s="302" t="s">
        <v>32</v>
      </c>
      <c r="R20" s="303"/>
      <c r="S20" s="304"/>
      <c r="T20" s="340">
        <v>2050</v>
      </c>
      <c r="U20" s="335"/>
    </row>
    <row r="21" spans="2:21" s="67" customFormat="1" ht="15.75" customHeight="1">
      <c r="B21" s="329"/>
      <c r="C21" s="334" t="s">
        <v>34</v>
      </c>
      <c r="D21" s="303"/>
      <c r="E21" s="304"/>
      <c r="F21" s="256">
        <v>2050</v>
      </c>
      <c r="G21" s="258"/>
      <c r="H21" s="302" t="s">
        <v>277</v>
      </c>
      <c r="I21" s="304"/>
      <c r="J21" s="256">
        <v>3500</v>
      </c>
      <c r="K21" s="258"/>
      <c r="L21" s="204" t="s">
        <v>281</v>
      </c>
      <c r="M21" s="206"/>
      <c r="N21" s="205"/>
      <c r="O21" s="218">
        <v>3250</v>
      </c>
      <c r="P21" s="86"/>
      <c r="Q21" s="337" t="s">
        <v>33</v>
      </c>
      <c r="R21" s="338"/>
      <c r="S21" s="339"/>
      <c r="T21" s="341"/>
      <c r="U21" s="336"/>
    </row>
    <row r="22" spans="2:21" s="67" customFormat="1" ht="15.75" customHeight="1">
      <c r="B22" s="329"/>
      <c r="C22" s="331" t="s">
        <v>271</v>
      </c>
      <c r="D22" s="332"/>
      <c r="E22" s="333"/>
      <c r="F22" s="257"/>
      <c r="G22" s="259"/>
      <c r="H22" s="317" t="s">
        <v>278</v>
      </c>
      <c r="I22" s="319"/>
      <c r="J22" s="342"/>
      <c r="K22" s="259"/>
      <c r="L22" s="197" t="s">
        <v>280</v>
      </c>
      <c r="M22" s="195"/>
      <c r="N22" s="196"/>
      <c r="O22" s="51">
        <v>1900</v>
      </c>
      <c r="P22" s="198"/>
      <c r="Q22" s="254" t="s">
        <v>35</v>
      </c>
      <c r="R22" s="260"/>
      <c r="S22" s="255"/>
      <c r="T22" s="51">
        <v>900</v>
      </c>
      <c r="U22" s="87"/>
    </row>
    <row r="23" spans="2:21" s="67" customFormat="1" ht="15.75" customHeight="1">
      <c r="B23" s="329"/>
      <c r="C23" s="271" t="s">
        <v>36</v>
      </c>
      <c r="D23" s="260"/>
      <c r="E23" s="255"/>
      <c r="F23" s="219">
        <v>2300</v>
      </c>
      <c r="G23" s="199"/>
      <c r="H23" s="302" t="s">
        <v>34</v>
      </c>
      <c r="I23" s="304"/>
      <c r="J23" s="256">
        <v>2600</v>
      </c>
      <c r="K23" s="344"/>
      <c r="L23" s="197" t="s">
        <v>279</v>
      </c>
      <c r="M23" s="195"/>
      <c r="N23" s="196"/>
      <c r="O23" s="51">
        <v>2200</v>
      </c>
      <c r="P23" s="89"/>
      <c r="Q23" s="302" t="s">
        <v>197</v>
      </c>
      <c r="R23" s="303"/>
      <c r="S23" s="304"/>
      <c r="T23" s="256">
        <v>5450</v>
      </c>
      <c r="U23" s="315"/>
    </row>
    <row r="24" spans="2:21" s="67" customFormat="1" ht="15.75" customHeight="1">
      <c r="B24" s="329"/>
      <c r="C24" s="334" t="s">
        <v>40</v>
      </c>
      <c r="D24" s="303"/>
      <c r="E24" s="304"/>
      <c r="F24" s="256">
        <v>2200</v>
      </c>
      <c r="G24" s="258"/>
      <c r="H24" s="317" t="s">
        <v>290</v>
      </c>
      <c r="I24" s="319"/>
      <c r="J24" s="257"/>
      <c r="K24" s="344"/>
      <c r="L24" s="197" t="s">
        <v>295</v>
      </c>
      <c r="M24" s="195"/>
      <c r="N24" s="196"/>
      <c r="O24" s="51">
        <v>3300</v>
      </c>
      <c r="P24" s="86"/>
      <c r="Q24" s="317" t="s">
        <v>37</v>
      </c>
      <c r="R24" s="318"/>
      <c r="S24" s="319"/>
      <c r="T24" s="257"/>
      <c r="U24" s="316"/>
    </row>
    <row r="25" spans="2:21" s="67" customFormat="1" ht="15.75" customHeight="1">
      <c r="B25" s="329"/>
      <c r="C25" s="328" t="s">
        <v>272</v>
      </c>
      <c r="D25" s="318"/>
      <c r="E25" s="319"/>
      <c r="F25" s="257"/>
      <c r="G25" s="259"/>
      <c r="H25" s="197" t="s">
        <v>43</v>
      </c>
      <c r="I25" s="196"/>
      <c r="J25" s="51">
        <v>3500</v>
      </c>
      <c r="K25" s="89"/>
      <c r="L25" s="197" t="s">
        <v>296</v>
      </c>
      <c r="M25" s="195"/>
      <c r="N25" s="196"/>
      <c r="O25" s="51">
        <v>2350</v>
      </c>
      <c r="P25" s="86"/>
      <c r="Q25" s="254" t="s">
        <v>38</v>
      </c>
      <c r="R25" s="260"/>
      <c r="S25" s="255"/>
      <c r="T25" s="51">
        <v>600</v>
      </c>
      <c r="U25" s="87"/>
    </row>
    <row r="26" spans="2:21" s="67" customFormat="1" ht="15.75" customHeight="1">
      <c r="B26" s="329"/>
      <c r="C26" s="271" t="s">
        <v>39</v>
      </c>
      <c r="D26" s="260"/>
      <c r="E26" s="255"/>
      <c r="F26" s="51">
        <v>750</v>
      </c>
      <c r="G26" s="86"/>
      <c r="H26" s="204" t="s">
        <v>46</v>
      </c>
      <c r="I26" s="205"/>
      <c r="J26" s="256">
        <v>1800</v>
      </c>
      <c r="K26" s="258"/>
      <c r="L26" s="197" t="s">
        <v>297</v>
      </c>
      <c r="M26" s="195"/>
      <c r="N26" s="196"/>
      <c r="O26" s="51">
        <v>1700</v>
      </c>
      <c r="P26" s="86"/>
      <c r="Q26" s="254" t="s">
        <v>198</v>
      </c>
      <c r="R26" s="260"/>
      <c r="S26" s="255"/>
      <c r="T26" s="51">
        <v>900</v>
      </c>
      <c r="U26" s="87"/>
    </row>
    <row r="27" spans="2:21" s="67" customFormat="1" ht="15.75" customHeight="1">
      <c r="B27" s="329"/>
      <c r="C27" s="271" t="s">
        <v>283</v>
      </c>
      <c r="D27" s="260"/>
      <c r="E27" s="255"/>
      <c r="F27" s="99">
        <v>600</v>
      </c>
      <c r="G27" s="86"/>
      <c r="H27" s="209" t="s">
        <v>49</v>
      </c>
      <c r="I27" s="210"/>
      <c r="J27" s="257"/>
      <c r="K27" s="259"/>
      <c r="L27" s="197" t="s">
        <v>273</v>
      </c>
      <c r="M27" s="195"/>
      <c r="N27" s="196"/>
      <c r="O27" s="51">
        <v>2000</v>
      </c>
      <c r="P27" s="86"/>
      <c r="Q27" s="254" t="s">
        <v>41</v>
      </c>
      <c r="R27" s="260"/>
      <c r="S27" s="255"/>
      <c r="T27" s="51">
        <v>600</v>
      </c>
      <c r="U27" s="87"/>
    </row>
    <row r="28" spans="2:21" s="67" customFormat="1" ht="15.75" customHeight="1">
      <c r="B28" s="329"/>
      <c r="C28" s="271" t="s">
        <v>284</v>
      </c>
      <c r="D28" s="260"/>
      <c r="E28" s="255"/>
      <c r="F28" s="100">
        <v>300</v>
      </c>
      <c r="G28" s="86"/>
      <c r="H28" s="197" t="s">
        <v>200</v>
      </c>
      <c r="I28" s="196"/>
      <c r="J28" s="51">
        <v>2350</v>
      </c>
      <c r="K28" s="89"/>
      <c r="L28" s="197" t="s">
        <v>298</v>
      </c>
      <c r="M28" s="195"/>
      <c r="N28" s="196"/>
      <c r="O28" s="51">
        <v>1000</v>
      </c>
      <c r="P28" s="86"/>
      <c r="Q28" s="254" t="s">
        <v>44</v>
      </c>
      <c r="R28" s="260"/>
      <c r="S28" s="255"/>
      <c r="T28" s="51">
        <v>2350</v>
      </c>
      <c r="U28" s="87"/>
    </row>
    <row r="29" spans="2:21" s="67" customFormat="1" ht="15.75" customHeight="1">
      <c r="B29" s="329"/>
      <c r="C29" s="271" t="s">
        <v>285</v>
      </c>
      <c r="D29" s="260"/>
      <c r="E29" s="255"/>
      <c r="F29" s="101">
        <v>300</v>
      </c>
      <c r="G29" s="86"/>
      <c r="H29" s="254" t="s">
        <v>47</v>
      </c>
      <c r="I29" s="255"/>
      <c r="J29" s="51">
        <v>1900</v>
      </c>
      <c r="K29" s="89"/>
      <c r="L29" s="197" t="s">
        <v>51</v>
      </c>
      <c r="M29" s="195"/>
      <c r="N29" s="196"/>
      <c r="O29" s="51">
        <v>800</v>
      </c>
      <c r="P29" s="86"/>
      <c r="Q29" s="302" t="s">
        <v>48</v>
      </c>
      <c r="R29" s="303"/>
      <c r="S29" s="304"/>
      <c r="T29" s="256">
        <v>3000</v>
      </c>
      <c r="U29" s="315"/>
    </row>
    <row r="30" spans="2:21" s="67" customFormat="1" ht="15.75" customHeight="1">
      <c r="B30" s="329"/>
      <c r="C30" s="271" t="s">
        <v>42</v>
      </c>
      <c r="D30" s="260"/>
      <c r="E30" s="255"/>
      <c r="F30" s="51">
        <v>1900</v>
      </c>
      <c r="G30" s="86"/>
      <c r="H30" s="254" t="s">
        <v>50</v>
      </c>
      <c r="I30" s="255"/>
      <c r="J30" s="51">
        <v>1300</v>
      </c>
      <c r="K30" s="199"/>
      <c r="L30" s="254"/>
      <c r="M30" s="260"/>
      <c r="N30" s="255"/>
      <c r="O30" s="51"/>
      <c r="P30" s="86"/>
      <c r="Q30" s="343" t="s">
        <v>199</v>
      </c>
      <c r="R30" s="332"/>
      <c r="S30" s="333"/>
      <c r="T30" s="257"/>
      <c r="U30" s="316"/>
    </row>
    <row r="31" spans="2:21" s="67" customFormat="1" ht="15.75" customHeight="1">
      <c r="B31" s="329"/>
      <c r="C31" s="194" t="s">
        <v>45</v>
      </c>
      <c r="D31" s="195"/>
      <c r="E31" s="196"/>
      <c r="F31" s="51">
        <v>250</v>
      </c>
      <c r="G31" s="86"/>
      <c r="H31" s="254"/>
      <c r="I31" s="255"/>
      <c r="J31" s="51"/>
      <c r="K31" s="86"/>
      <c r="L31" s="254"/>
      <c r="M31" s="260"/>
      <c r="N31" s="255"/>
      <c r="O31" s="51"/>
      <c r="P31" s="86"/>
      <c r="Q31" s="254" t="s">
        <v>47</v>
      </c>
      <c r="R31" s="260"/>
      <c r="S31" s="255"/>
      <c r="T31" s="51">
        <v>1000</v>
      </c>
      <c r="U31" s="87"/>
    </row>
    <row r="32" spans="2:21" s="67" customFormat="1" ht="15.75" customHeight="1">
      <c r="B32" s="329"/>
      <c r="C32" s="271"/>
      <c r="D32" s="260"/>
      <c r="E32" s="255"/>
      <c r="F32" s="51"/>
      <c r="G32" s="86"/>
      <c r="H32" s="254"/>
      <c r="I32" s="255"/>
      <c r="J32" s="51"/>
      <c r="K32" s="86"/>
      <c r="L32" s="254"/>
      <c r="M32" s="260"/>
      <c r="N32" s="255"/>
      <c r="O32" s="51"/>
      <c r="P32" s="86"/>
      <c r="Q32" s="254" t="s">
        <v>50</v>
      </c>
      <c r="R32" s="260"/>
      <c r="S32" s="255"/>
      <c r="T32" s="51">
        <v>1450</v>
      </c>
      <c r="U32" s="87"/>
    </row>
    <row r="33" spans="2:21" s="67" customFormat="1" ht="15.75" customHeight="1">
      <c r="B33" s="329"/>
      <c r="C33" s="271"/>
      <c r="D33" s="260"/>
      <c r="E33" s="255"/>
      <c r="F33" s="51"/>
      <c r="G33" s="86"/>
      <c r="H33" s="254"/>
      <c r="I33" s="255"/>
      <c r="J33" s="51"/>
      <c r="K33" s="86"/>
      <c r="L33" s="254"/>
      <c r="M33" s="260"/>
      <c r="N33" s="255"/>
      <c r="O33" s="51"/>
      <c r="P33" s="86"/>
      <c r="Q33" s="254"/>
      <c r="R33" s="260"/>
      <c r="S33" s="255"/>
      <c r="T33" s="51"/>
      <c r="U33" s="87"/>
    </row>
    <row r="34" spans="1:21" s="67" customFormat="1" ht="15.75" customHeight="1" thickBot="1">
      <c r="A34" s="92"/>
      <c r="B34" s="104">
        <f>F34+J34+O34+T34</f>
        <v>78750</v>
      </c>
      <c r="C34" s="345" t="s">
        <v>26</v>
      </c>
      <c r="D34" s="346"/>
      <c r="E34" s="347"/>
      <c r="F34" s="55">
        <f>SUM(F19:F33)</f>
        <v>13500</v>
      </c>
      <c r="G34" s="94">
        <f>SUM(G19:G32)</f>
        <v>0</v>
      </c>
      <c r="H34" s="348" t="s">
        <v>27</v>
      </c>
      <c r="I34" s="347"/>
      <c r="J34" s="55">
        <f>SUM(J19:J33)</f>
        <v>20450</v>
      </c>
      <c r="K34" s="94">
        <f>SUM(K19:K32)</f>
        <v>0</v>
      </c>
      <c r="L34" s="348" t="s">
        <v>27</v>
      </c>
      <c r="M34" s="346"/>
      <c r="N34" s="347"/>
      <c r="O34" s="55">
        <f>SUM(O19:O33)</f>
        <v>24400</v>
      </c>
      <c r="P34" s="94">
        <f>SUM(P19:P32)</f>
        <v>0</v>
      </c>
      <c r="Q34" s="348" t="s">
        <v>27</v>
      </c>
      <c r="R34" s="346"/>
      <c r="S34" s="347"/>
      <c r="T34" s="55">
        <f>SUM(T19:T33)</f>
        <v>20400</v>
      </c>
      <c r="U34" s="95">
        <f>SUM(U19:U32)</f>
        <v>0</v>
      </c>
    </row>
    <row r="35" spans="1:21" s="67" customFormat="1" ht="19.5" customHeight="1" thickBot="1">
      <c r="A35" s="92"/>
      <c r="B35" s="153">
        <f>F35+J35+O35+T35</f>
        <v>128750</v>
      </c>
      <c r="C35" s="203" t="s">
        <v>52</v>
      </c>
      <c r="D35" s="349"/>
      <c r="E35" s="350"/>
      <c r="F35" s="155">
        <f>F18+F34</f>
        <v>19400</v>
      </c>
      <c r="G35" s="156">
        <f>IF(AND(G18="",G34=""),"",SUM(G34,G18))</f>
        <v>0</v>
      </c>
      <c r="H35" s="351" t="s">
        <v>52</v>
      </c>
      <c r="I35" s="350"/>
      <c r="J35" s="155">
        <f>J18+J34</f>
        <v>34350</v>
      </c>
      <c r="K35" s="156">
        <f>IF(AND(K18="",K34=""),"",SUM(K34,K18))</f>
        <v>0</v>
      </c>
      <c r="L35" s="351" t="s">
        <v>52</v>
      </c>
      <c r="M35" s="349"/>
      <c r="N35" s="350"/>
      <c r="O35" s="155">
        <f>O18+O34</f>
        <v>40200</v>
      </c>
      <c r="P35" s="156">
        <f>IF(AND(P18="",P34=""),"",SUM(P34,P18))</f>
        <v>0</v>
      </c>
      <c r="Q35" s="351" t="s">
        <v>52</v>
      </c>
      <c r="R35" s="349"/>
      <c r="S35" s="350"/>
      <c r="T35" s="155">
        <f>T18+T34</f>
        <v>34800</v>
      </c>
      <c r="U35" s="157">
        <f>IF(AND(U18="",U34=""),"",SUM(U34,U18))</f>
        <v>0</v>
      </c>
    </row>
  </sheetData>
  <sheetProtection selectLockedCells="1"/>
  <mergeCells count="136">
    <mergeCell ref="D35:E35"/>
    <mergeCell ref="H35:I35"/>
    <mergeCell ref="L35:N35"/>
    <mergeCell ref="Q35:S35"/>
    <mergeCell ref="C34:E34"/>
    <mergeCell ref="H34:I34"/>
    <mergeCell ref="L34:N34"/>
    <mergeCell ref="Q34:S34"/>
    <mergeCell ref="C32:E32"/>
    <mergeCell ref="H32:I32"/>
    <mergeCell ref="L32:N32"/>
    <mergeCell ref="Q32:S32"/>
    <mergeCell ref="C33:E33"/>
    <mergeCell ref="H33:I33"/>
    <mergeCell ref="L33:N33"/>
    <mergeCell ref="Q33:S33"/>
    <mergeCell ref="U29:U30"/>
    <mergeCell ref="C30:E30"/>
    <mergeCell ref="H30:I30"/>
    <mergeCell ref="L30:N30"/>
    <mergeCell ref="Q30:S30"/>
    <mergeCell ref="H31:I31"/>
    <mergeCell ref="L31:N31"/>
    <mergeCell ref="Q31:S31"/>
    <mergeCell ref="C28:E28"/>
    <mergeCell ref="Q28:S28"/>
    <mergeCell ref="C29:E29"/>
    <mergeCell ref="H29:I29"/>
    <mergeCell ref="Q29:S29"/>
    <mergeCell ref="T29:T30"/>
    <mergeCell ref="C26:E26"/>
    <mergeCell ref="J26:J27"/>
    <mergeCell ref="K26:K27"/>
    <mergeCell ref="Q26:S26"/>
    <mergeCell ref="C27:E27"/>
    <mergeCell ref="Q27:S27"/>
    <mergeCell ref="T23:T24"/>
    <mergeCell ref="U23:U24"/>
    <mergeCell ref="C24:E24"/>
    <mergeCell ref="F24:F25"/>
    <mergeCell ref="G24:G25"/>
    <mergeCell ref="H24:I24"/>
    <mergeCell ref="Q24:S24"/>
    <mergeCell ref="C25:E25"/>
    <mergeCell ref="Q25:S25"/>
    <mergeCell ref="K21:K22"/>
    <mergeCell ref="Q21:S21"/>
    <mergeCell ref="C22:E22"/>
    <mergeCell ref="H22:I22"/>
    <mergeCell ref="Q22:S22"/>
    <mergeCell ref="C23:E23"/>
    <mergeCell ref="H23:I23"/>
    <mergeCell ref="J23:J24"/>
    <mergeCell ref="K23:K24"/>
    <mergeCell ref="Q23:S23"/>
    <mergeCell ref="H20:I20"/>
    <mergeCell ref="L20:N20"/>
    <mergeCell ref="Q20:S20"/>
    <mergeCell ref="T20:T21"/>
    <mergeCell ref="U20:U21"/>
    <mergeCell ref="C21:E21"/>
    <mergeCell ref="F21:F22"/>
    <mergeCell ref="G21:G22"/>
    <mergeCell ref="H21:I21"/>
    <mergeCell ref="J21:J22"/>
    <mergeCell ref="C18:E18"/>
    <mergeCell ref="H18:I18"/>
    <mergeCell ref="L18:N18"/>
    <mergeCell ref="Q18:S18"/>
    <mergeCell ref="B19:B33"/>
    <mergeCell ref="C19:E19"/>
    <mergeCell ref="H19:I19"/>
    <mergeCell ref="L19:N19"/>
    <mergeCell ref="Q19:S19"/>
    <mergeCell ref="C20:E20"/>
    <mergeCell ref="C16:E16"/>
    <mergeCell ref="H16:I16"/>
    <mergeCell ref="L16:N16"/>
    <mergeCell ref="Q16:S16"/>
    <mergeCell ref="C17:E17"/>
    <mergeCell ref="H17:I17"/>
    <mergeCell ref="L17:N17"/>
    <mergeCell ref="Q17:S17"/>
    <mergeCell ref="C14:E14"/>
    <mergeCell ref="H14:I14"/>
    <mergeCell ref="Q14:S14"/>
    <mergeCell ref="C15:E15"/>
    <mergeCell ref="H15:I15"/>
    <mergeCell ref="L15:N15"/>
    <mergeCell ref="Q15:S15"/>
    <mergeCell ref="C12:E12"/>
    <mergeCell ref="J12:J13"/>
    <mergeCell ref="K12:K13"/>
    <mergeCell ref="Q12:S12"/>
    <mergeCell ref="T12:T13"/>
    <mergeCell ref="U12:U13"/>
    <mergeCell ref="C13:E13"/>
    <mergeCell ref="H13:I13"/>
    <mergeCell ref="Q13:S13"/>
    <mergeCell ref="O11:O12"/>
    <mergeCell ref="C10:E10"/>
    <mergeCell ref="H10:I10"/>
    <mergeCell ref="L10:N10"/>
    <mergeCell ref="Q10:S10"/>
    <mergeCell ref="C11:E11"/>
    <mergeCell ref="H11:I11"/>
    <mergeCell ref="L11:N11"/>
    <mergeCell ref="Q11:S11"/>
    <mergeCell ref="P11:P12"/>
    <mergeCell ref="L12:N12"/>
    <mergeCell ref="Q7:U7"/>
    <mergeCell ref="C8:E8"/>
    <mergeCell ref="H8:I8"/>
    <mergeCell ref="L8:N8"/>
    <mergeCell ref="Q8:S8"/>
    <mergeCell ref="B9:B17"/>
    <mergeCell ref="C9:E9"/>
    <mergeCell ref="H9:I9"/>
    <mergeCell ref="L9:N9"/>
    <mergeCell ref="Q9:S9"/>
    <mergeCell ref="M4:M5"/>
    <mergeCell ref="N4:O5"/>
    <mergeCell ref="P4:P5"/>
    <mergeCell ref="C7:G7"/>
    <mergeCell ref="H7:K7"/>
    <mergeCell ref="L7:P7"/>
    <mergeCell ref="B2:B3"/>
    <mergeCell ref="C2:H3"/>
    <mergeCell ref="I2:J3"/>
    <mergeCell ref="K2:P3"/>
    <mergeCell ref="B4:B5"/>
    <mergeCell ref="C4:F5"/>
    <mergeCell ref="G4:G5"/>
    <mergeCell ref="H4:H5"/>
    <mergeCell ref="I4:J5"/>
    <mergeCell ref="K4:L5"/>
  </mergeCells>
  <dataValidations count="1">
    <dataValidation allowBlank="1" showInputMessage="1" showErrorMessage="1" imeMode="off" sqref="U31:U35 U9:U14 G23:G24 U25:U29 G9:G14 K9:K12 K14 K17:K21 P17:P22 K31:K35 G17:G21 P24:P35 U17:U23 G26:G35 P9:P11 P13:P14"/>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55819" r:id="rId1"/>
  </oleObjects>
</worksheet>
</file>

<file path=xl/worksheets/sheet5.xml><?xml version="1.0" encoding="utf-8"?>
<worksheet xmlns="http://schemas.openxmlformats.org/spreadsheetml/2006/main" xmlns:r="http://schemas.openxmlformats.org/officeDocument/2006/relationships">
  <dimension ref="A1:V35"/>
  <sheetViews>
    <sheetView workbookViewId="0" topLeftCell="A1">
      <selection activeCell="O32" sqref="O32"/>
    </sheetView>
  </sheetViews>
  <sheetFormatPr defaultColWidth="9.00390625" defaultRowHeight="13.5"/>
  <cols>
    <col min="1" max="1" width="0.6171875" style="67" customWidth="1"/>
    <col min="2" max="2" width="7.50390625" style="67" customWidth="1"/>
    <col min="3" max="3" width="8.625" style="67" customWidth="1"/>
    <col min="4" max="4" width="5.375" style="149" bestFit="1" customWidth="1"/>
    <col min="5" max="5" width="3.25390625" style="68" customWidth="1"/>
    <col min="6" max="6" width="7.375" style="67" customWidth="1"/>
    <col min="7" max="7" width="8.125" style="138" customWidth="1"/>
    <col min="8" max="8" width="13.50390625" style="67" customWidth="1"/>
    <col min="9" max="9" width="3.25390625" style="68" customWidth="1"/>
    <col min="10" max="10" width="7.375" style="67" customWidth="1"/>
    <col min="11" max="11" width="8.125" style="138" customWidth="1"/>
    <col min="12" max="12" width="8.625" style="67" customWidth="1"/>
    <col min="13" max="13" width="5.375" style="67" customWidth="1"/>
    <col min="14" max="14" width="3.25390625" style="68" customWidth="1"/>
    <col min="15" max="15" width="7.375" style="67" customWidth="1"/>
    <col min="16" max="16" width="8.125" style="138" customWidth="1"/>
    <col min="17" max="17" width="8.625" style="67" customWidth="1"/>
    <col min="18" max="18" width="5.375" style="149" bestFit="1" customWidth="1"/>
    <col min="19" max="19" width="3.25390625" style="68" customWidth="1"/>
    <col min="20" max="20" width="7.375" style="67" customWidth="1"/>
    <col min="21" max="21" width="8.125" style="138" customWidth="1"/>
    <col min="22" max="22" width="9.00390625" style="67" customWidth="1"/>
    <col min="23" max="16384" width="9.00390625" style="36" customWidth="1"/>
  </cols>
  <sheetData>
    <row r="1" spans="1:22" s="40" customFormat="1" ht="22.5" customHeight="1" thickBot="1">
      <c r="A1" s="46"/>
      <c r="B1" s="46" t="s">
        <v>391</v>
      </c>
      <c r="C1" s="46"/>
      <c r="D1" s="69"/>
      <c r="E1" s="45"/>
      <c r="F1" s="46"/>
      <c r="G1" s="46"/>
      <c r="H1" s="46"/>
      <c r="I1" s="45"/>
      <c r="J1" s="46"/>
      <c r="K1" s="46"/>
      <c r="L1" s="46"/>
      <c r="M1" s="46"/>
      <c r="N1" s="45"/>
      <c r="O1" s="46"/>
      <c r="P1" s="46"/>
      <c r="Q1" s="46"/>
      <c r="R1" s="69"/>
      <c r="S1" s="45"/>
      <c r="T1" s="46"/>
      <c r="U1" s="46"/>
      <c r="V1" s="70"/>
    </row>
    <row r="2" spans="2:21" ht="19.5" customHeight="1" thickBot="1">
      <c r="B2" s="274" t="s">
        <v>0</v>
      </c>
      <c r="C2" s="275"/>
      <c r="D2" s="276"/>
      <c r="E2" s="276"/>
      <c r="F2" s="276"/>
      <c r="G2" s="276"/>
      <c r="H2" s="276"/>
      <c r="I2" s="298" t="s">
        <v>1</v>
      </c>
      <c r="J2" s="299"/>
      <c r="K2" s="285"/>
      <c r="L2" s="286"/>
      <c r="M2" s="286"/>
      <c r="N2" s="286"/>
      <c r="O2" s="286"/>
      <c r="P2" s="286"/>
      <c r="Q2" s="71"/>
      <c r="R2" s="72"/>
      <c r="S2" s="66"/>
      <c r="T2" s="73"/>
      <c r="U2" s="73"/>
    </row>
    <row r="3" spans="2:21" ht="19.5" customHeight="1" thickBot="1">
      <c r="B3" s="274"/>
      <c r="C3" s="277"/>
      <c r="D3" s="278"/>
      <c r="E3" s="278"/>
      <c r="F3" s="278"/>
      <c r="G3" s="278"/>
      <c r="H3" s="278"/>
      <c r="I3" s="300"/>
      <c r="J3" s="301"/>
      <c r="K3" s="285"/>
      <c r="L3" s="286"/>
      <c r="M3" s="286"/>
      <c r="N3" s="286"/>
      <c r="O3" s="286"/>
      <c r="P3" s="286"/>
      <c r="Q3" s="71"/>
      <c r="R3" s="72"/>
      <c r="S3" s="66"/>
      <c r="T3" s="73"/>
      <c r="U3" s="73"/>
    </row>
    <row r="4" spans="2:21" ht="19.5" customHeight="1" thickBot="1">
      <c r="B4" s="274" t="s">
        <v>2</v>
      </c>
      <c r="C4" s="279"/>
      <c r="D4" s="280"/>
      <c r="E4" s="280"/>
      <c r="F4" s="281"/>
      <c r="G4" s="274" t="s">
        <v>138</v>
      </c>
      <c r="H4" s="282"/>
      <c r="I4" s="289" t="s">
        <v>145</v>
      </c>
      <c r="J4" s="290"/>
      <c r="K4" s="294">
        <f>IF(AND(U35="",P35="",K35="",G35=""),"",SUM(U35,P35,K35,G35))</f>
      </c>
      <c r="L4" s="295"/>
      <c r="M4" s="287">
        <f>IF(AND(K4=""),"","枚")</f>
      </c>
      <c r="N4" s="289" t="s">
        <v>139</v>
      </c>
      <c r="O4" s="290"/>
      <c r="P4" s="293"/>
      <c r="Q4" s="71"/>
      <c r="R4" s="72"/>
      <c r="S4" s="66"/>
      <c r="T4" s="73"/>
      <c r="U4" s="73"/>
    </row>
    <row r="5" spans="2:21" ht="19.5" customHeight="1" thickBot="1">
      <c r="B5" s="274"/>
      <c r="C5" s="280"/>
      <c r="D5" s="280"/>
      <c r="E5" s="280"/>
      <c r="F5" s="281"/>
      <c r="G5" s="274"/>
      <c r="H5" s="283"/>
      <c r="I5" s="291"/>
      <c r="J5" s="292"/>
      <c r="K5" s="296"/>
      <c r="L5" s="297"/>
      <c r="M5" s="288"/>
      <c r="N5" s="291"/>
      <c r="O5" s="292"/>
      <c r="P5" s="293"/>
      <c r="Q5" s="71"/>
      <c r="R5" s="72"/>
      <c r="S5" s="66"/>
      <c r="T5" s="73"/>
      <c r="U5" s="73"/>
    </row>
    <row r="6" spans="2:21" ht="18.75" customHeight="1" thickBot="1">
      <c r="B6" s="74"/>
      <c r="C6" s="74"/>
      <c r="D6" s="75"/>
      <c r="E6" s="76"/>
      <c r="F6" s="74"/>
      <c r="G6" s="74"/>
      <c r="H6" s="74"/>
      <c r="I6" s="76"/>
      <c r="J6" s="74"/>
      <c r="K6" s="74"/>
      <c r="L6" s="48"/>
      <c r="M6" s="48"/>
      <c r="N6" s="47"/>
      <c r="O6" s="48"/>
      <c r="P6" s="48"/>
      <c r="Q6" s="48"/>
      <c r="R6" s="77"/>
      <c r="S6" s="47"/>
      <c r="T6" s="48"/>
      <c r="U6" s="78"/>
    </row>
    <row r="7" spans="2:21" ht="20.25" customHeight="1" thickBot="1">
      <c r="B7" s="79"/>
      <c r="C7" s="307" t="s">
        <v>3</v>
      </c>
      <c r="D7" s="308"/>
      <c r="E7" s="308"/>
      <c r="F7" s="309"/>
      <c r="G7" s="310"/>
      <c r="H7" s="309" t="s">
        <v>4</v>
      </c>
      <c r="I7" s="309"/>
      <c r="J7" s="309"/>
      <c r="K7" s="310"/>
      <c r="L7" s="309" t="s">
        <v>5</v>
      </c>
      <c r="M7" s="309"/>
      <c r="N7" s="309"/>
      <c r="O7" s="309"/>
      <c r="P7" s="310"/>
      <c r="Q7" s="309" t="s">
        <v>6</v>
      </c>
      <c r="R7" s="309"/>
      <c r="S7" s="309"/>
      <c r="T7" s="309"/>
      <c r="U7" s="320"/>
    </row>
    <row r="8" spans="1:22" s="42" customFormat="1" ht="17.25" customHeight="1" thickBot="1">
      <c r="A8" s="80"/>
      <c r="B8" s="81"/>
      <c r="C8" s="311" t="s">
        <v>7</v>
      </c>
      <c r="D8" s="312"/>
      <c r="E8" s="313"/>
      <c r="F8" s="49" t="s">
        <v>8</v>
      </c>
      <c r="G8" s="82" t="s">
        <v>9</v>
      </c>
      <c r="H8" s="314" t="s">
        <v>7</v>
      </c>
      <c r="I8" s="313"/>
      <c r="J8" s="49" t="s">
        <v>8</v>
      </c>
      <c r="K8" s="82" t="s">
        <v>9</v>
      </c>
      <c r="L8" s="314" t="s">
        <v>7</v>
      </c>
      <c r="M8" s="312"/>
      <c r="N8" s="313"/>
      <c r="O8" s="49" t="s">
        <v>8</v>
      </c>
      <c r="P8" s="82" t="s">
        <v>9</v>
      </c>
      <c r="Q8" s="314" t="s">
        <v>7</v>
      </c>
      <c r="R8" s="312"/>
      <c r="S8" s="313"/>
      <c r="T8" s="49" t="s">
        <v>8</v>
      </c>
      <c r="U8" s="213" t="s">
        <v>9</v>
      </c>
      <c r="V8" s="80"/>
    </row>
    <row r="9" spans="2:21" s="67" customFormat="1" ht="15.75" customHeight="1">
      <c r="B9" s="352" t="s">
        <v>53</v>
      </c>
      <c r="C9" s="264" t="s">
        <v>54</v>
      </c>
      <c r="D9" s="265"/>
      <c r="E9" s="266"/>
      <c r="F9" s="201">
        <v>300</v>
      </c>
      <c r="G9" s="96"/>
      <c r="H9" s="284" t="s">
        <v>54</v>
      </c>
      <c r="I9" s="266"/>
      <c r="J9" s="201">
        <v>1950</v>
      </c>
      <c r="K9" s="96"/>
      <c r="L9" s="284" t="s">
        <v>54</v>
      </c>
      <c r="M9" s="265"/>
      <c r="N9" s="266"/>
      <c r="O9" s="201">
        <v>3500</v>
      </c>
      <c r="P9" s="96"/>
      <c r="Q9" s="197" t="s">
        <v>55</v>
      </c>
      <c r="R9" s="105"/>
      <c r="S9" s="60"/>
      <c r="T9" s="51">
        <v>2600</v>
      </c>
      <c r="U9" s="208"/>
    </row>
    <row r="10" spans="2:21" s="67" customFormat="1" ht="15.75" customHeight="1">
      <c r="B10" s="353"/>
      <c r="C10" s="271" t="s">
        <v>55</v>
      </c>
      <c r="D10" s="260"/>
      <c r="E10" s="255"/>
      <c r="F10" s="51">
        <v>550</v>
      </c>
      <c r="G10" s="86"/>
      <c r="H10" s="254" t="s">
        <v>55</v>
      </c>
      <c r="I10" s="255"/>
      <c r="J10" s="51">
        <v>1900</v>
      </c>
      <c r="K10" s="86"/>
      <c r="L10" s="254" t="s">
        <v>56</v>
      </c>
      <c r="M10" s="260"/>
      <c r="N10" s="255"/>
      <c r="O10" s="51">
        <v>3100</v>
      </c>
      <c r="P10" s="86"/>
      <c r="Q10" s="106" t="s">
        <v>57</v>
      </c>
      <c r="R10" s="107"/>
      <c r="S10" s="108"/>
      <c r="T10" s="211">
        <v>100</v>
      </c>
      <c r="U10" s="87"/>
    </row>
    <row r="11" spans="2:21" s="67" customFormat="1" ht="15.75" customHeight="1">
      <c r="B11" s="353"/>
      <c r="C11" s="271"/>
      <c r="D11" s="260"/>
      <c r="E11" s="255"/>
      <c r="F11" s="200"/>
      <c r="G11" s="90"/>
      <c r="H11" s="254" t="s">
        <v>58</v>
      </c>
      <c r="I11" s="255"/>
      <c r="J11" s="200">
        <v>50</v>
      </c>
      <c r="K11" s="90"/>
      <c r="L11" s="254" t="s">
        <v>201</v>
      </c>
      <c r="M11" s="260"/>
      <c r="N11" s="255"/>
      <c r="O11" s="211">
        <v>1500</v>
      </c>
      <c r="P11" s="90"/>
      <c r="Q11" s="197"/>
      <c r="R11" s="105"/>
      <c r="S11" s="60"/>
      <c r="T11" s="51"/>
      <c r="U11" s="109"/>
    </row>
    <row r="12" spans="2:21" s="67" customFormat="1" ht="15.75" customHeight="1">
      <c r="B12" s="354"/>
      <c r="C12" s="267"/>
      <c r="D12" s="268"/>
      <c r="E12" s="269"/>
      <c r="F12" s="57"/>
      <c r="G12" s="110"/>
      <c r="H12" s="270"/>
      <c r="I12" s="269"/>
      <c r="J12" s="57"/>
      <c r="K12" s="110"/>
      <c r="L12" s="270"/>
      <c r="M12" s="268"/>
      <c r="N12" s="269"/>
      <c r="O12" s="57"/>
      <c r="P12" s="110"/>
      <c r="Q12" s="202"/>
      <c r="R12" s="112"/>
      <c r="S12" s="113"/>
      <c r="T12" s="57"/>
      <c r="U12" s="114"/>
    </row>
    <row r="13" spans="2:21" s="67" customFormat="1" ht="15.75" customHeight="1">
      <c r="B13" s="115">
        <f>SUM(F13,J13,O13,T13)</f>
        <v>15550</v>
      </c>
      <c r="C13" s="321" t="s">
        <v>202</v>
      </c>
      <c r="D13" s="322"/>
      <c r="E13" s="323"/>
      <c r="F13" s="53">
        <f>SUM(F9:F11)</f>
        <v>850</v>
      </c>
      <c r="G13" s="94">
        <f>IF(AND(G11="",G10="",G9=""),"",SUM(G9:G12))</f>
      </c>
      <c r="H13" s="324" t="s">
        <v>202</v>
      </c>
      <c r="I13" s="323"/>
      <c r="J13" s="53">
        <f>SUM(J9:J11)</f>
        <v>3900</v>
      </c>
      <c r="K13" s="94">
        <f>IF(AND(K11="",K10="",K9=""),"",SUM(K9:K12))</f>
      </c>
      <c r="L13" s="324" t="s">
        <v>202</v>
      </c>
      <c r="M13" s="322"/>
      <c r="N13" s="323"/>
      <c r="O13" s="53">
        <f>SUM(O9:O11)</f>
        <v>8100</v>
      </c>
      <c r="P13" s="94">
        <f>IF(AND(P11="",P10="",P9=""),"",SUM(P9:P12))</f>
      </c>
      <c r="Q13" s="324" t="s">
        <v>202</v>
      </c>
      <c r="R13" s="322"/>
      <c r="S13" s="323"/>
      <c r="T13" s="53">
        <f>SUM(T9:T11)</f>
        <v>2700</v>
      </c>
      <c r="U13" s="95">
        <f>IF(AND(U11="",U10="",U9=""),"",SUM(U9:U12))</f>
      </c>
    </row>
    <row r="14" spans="2:21" s="67" customFormat="1" ht="15.75" customHeight="1">
      <c r="B14" s="355" t="s">
        <v>59</v>
      </c>
      <c r="C14" s="330" t="s">
        <v>60</v>
      </c>
      <c r="D14" s="326"/>
      <c r="E14" s="327"/>
      <c r="F14" s="201">
        <v>350</v>
      </c>
      <c r="G14" s="96"/>
      <c r="H14" s="325" t="s">
        <v>60</v>
      </c>
      <c r="I14" s="327"/>
      <c r="J14" s="219">
        <v>1800</v>
      </c>
      <c r="K14" s="96"/>
      <c r="L14" s="325" t="s">
        <v>60</v>
      </c>
      <c r="M14" s="326"/>
      <c r="N14" s="327"/>
      <c r="O14" s="51">
        <v>1750</v>
      </c>
      <c r="P14" s="96"/>
      <c r="Q14" s="325" t="s">
        <v>60</v>
      </c>
      <c r="R14" s="326"/>
      <c r="S14" s="327"/>
      <c r="T14" s="51">
        <v>1250</v>
      </c>
      <c r="U14" s="87"/>
    </row>
    <row r="15" spans="2:21" s="67" customFormat="1" ht="15.75" customHeight="1">
      <c r="B15" s="356"/>
      <c r="C15" s="271" t="s">
        <v>61</v>
      </c>
      <c r="D15" s="260"/>
      <c r="E15" s="255"/>
      <c r="F15" s="51">
        <v>850</v>
      </c>
      <c r="G15" s="86"/>
      <c r="H15" s="254" t="s">
        <v>61</v>
      </c>
      <c r="I15" s="255"/>
      <c r="J15" s="51">
        <v>700</v>
      </c>
      <c r="K15" s="86"/>
      <c r="L15" s="254" t="s">
        <v>194</v>
      </c>
      <c r="M15" s="260"/>
      <c r="N15" s="255"/>
      <c r="O15" s="51">
        <v>1550</v>
      </c>
      <c r="P15" s="86"/>
      <c r="Q15" s="254" t="s">
        <v>61</v>
      </c>
      <c r="R15" s="260"/>
      <c r="S15" s="255"/>
      <c r="T15" s="51">
        <v>950</v>
      </c>
      <c r="U15" s="87"/>
    </row>
    <row r="16" spans="2:21" s="67" customFormat="1" ht="15.75" customHeight="1">
      <c r="B16" s="356"/>
      <c r="C16" s="271" t="s">
        <v>195</v>
      </c>
      <c r="D16" s="260"/>
      <c r="E16" s="59" t="s">
        <v>203</v>
      </c>
      <c r="F16" s="51">
        <v>350</v>
      </c>
      <c r="G16" s="86"/>
      <c r="H16" s="254" t="s">
        <v>62</v>
      </c>
      <c r="I16" s="255"/>
      <c r="J16" s="51">
        <v>700</v>
      </c>
      <c r="K16" s="86"/>
      <c r="L16" s="197" t="s">
        <v>63</v>
      </c>
      <c r="M16" s="195"/>
      <c r="N16" s="196"/>
      <c r="O16" s="51">
        <v>2950</v>
      </c>
      <c r="P16" s="86"/>
      <c r="Q16" s="254" t="s">
        <v>195</v>
      </c>
      <c r="R16" s="260"/>
      <c r="S16" s="59" t="s">
        <v>204</v>
      </c>
      <c r="T16" s="51">
        <v>750</v>
      </c>
      <c r="U16" s="87"/>
    </row>
    <row r="17" spans="2:21" s="67" customFormat="1" ht="15.75" customHeight="1">
      <c r="B17" s="356"/>
      <c r="C17" s="271" t="s">
        <v>63</v>
      </c>
      <c r="D17" s="260"/>
      <c r="E17" s="59" t="s">
        <v>203</v>
      </c>
      <c r="F17" s="51">
        <v>250</v>
      </c>
      <c r="G17" s="86"/>
      <c r="H17" s="254" t="s">
        <v>63</v>
      </c>
      <c r="I17" s="255"/>
      <c r="J17" s="51">
        <v>2300</v>
      </c>
      <c r="K17" s="86"/>
      <c r="L17" s="254" t="s">
        <v>64</v>
      </c>
      <c r="M17" s="260"/>
      <c r="N17" s="255"/>
      <c r="O17" s="51">
        <v>900</v>
      </c>
      <c r="P17" s="86"/>
      <c r="Q17" s="254" t="s">
        <v>63</v>
      </c>
      <c r="R17" s="260"/>
      <c r="S17" s="59" t="s">
        <v>204</v>
      </c>
      <c r="T17" s="51">
        <v>1450</v>
      </c>
      <c r="U17" s="87"/>
    </row>
    <row r="18" spans="2:21" s="67" customFormat="1" ht="15.75" customHeight="1">
      <c r="B18" s="356"/>
      <c r="C18" s="271" t="s">
        <v>64</v>
      </c>
      <c r="D18" s="260"/>
      <c r="E18" s="59" t="s">
        <v>203</v>
      </c>
      <c r="F18" s="51">
        <v>200</v>
      </c>
      <c r="G18" s="86"/>
      <c r="H18" s="254" t="s">
        <v>64</v>
      </c>
      <c r="I18" s="255"/>
      <c r="J18" s="51">
        <v>800</v>
      </c>
      <c r="K18" s="86"/>
      <c r="L18" s="254" t="s">
        <v>66</v>
      </c>
      <c r="M18" s="260"/>
      <c r="N18" s="59" t="s">
        <v>205</v>
      </c>
      <c r="O18" s="51">
        <v>100</v>
      </c>
      <c r="P18" s="86"/>
      <c r="Q18" s="254" t="s">
        <v>64</v>
      </c>
      <c r="R18" s="260"/>
      <c r="S18" s="59" t="s">
        <v>204</v>
      </c>
      <c r="T18" s="51">
        <v>550</v>
      </c>
      <c r="U18" s="87"/>
    </row>
    <row r="19" spans="2:21" s="67" customFormat="1" ht="15.75" customHeight="1">
      <c r="B19" s="356"/>
      <c r="C19" s="271" t="s">
        <v>65</v>
      </c>
      <c r="D19" s="260"/>
      <c r="E19" s="59" t="s">
        <v>206</v>
      </c>
      <c r="F19" s="51">
        <v>100</v>
      </c>
      <c r="G19" s="86"/>
      <c r="H19" s="197" t="s">
        <v>65</v>
      </c>
      <c r="I19" s="59" t="s">
        <v>207</v>
      </c>
      <c r="J19" s="51">
        <v>100</v>
      </c>
      <c r="K19" s="86"/>
      <c r="L19" s="254"/>
      <c r="M19" s="260"/>
      <c r="N19" s="59"/>
      <c r="O19" s="51"/>
      <c r="P19" s="86"/>
      <c r="Q19" s="254" t="s">
        <v>65</v>
      </c>
      <c r="R19" s="260"/>
      <c r="S19" s="59" t="s">
        <v>208</v>
      </c>
      <c r="T19" s="51">
        <v>150</v>
      </c>
      <c r="U19" s="87"/>
    </row>
    <row r="20" spans="2:21" s="67" customFormat="1" ht="15.75" customHeight="1">
      <c r="B20" s="356"/>
      <c r="C20" s="271" t="s">
        <v>66</v>
      </c>
      <c r="D20" s="260"/>
      <c r="E20" s="59" t="s">
        <v>209</v>
      </c>
      <c r="F20" s="51">
        <v>100</v>
      </c>
      <c r="G20" s="86"/>
      <c r="H20" s="197" t="s">
        <v>66</v>
      </c>
      <c r="I20" s="59" t="s">
        <v>210</v>
      </c>
      <c r="J20" s="51">
        <v>50</v>
      </c>
      <c r="K20" s="86"/>
      <c r="L20" s="197"/>
      <c r="M20" s="195"/>
      <c r="N20" s="60"/>
      <c r="O20" s="51"/>
      <c r="P20" s="86"/>
      <c r="Q20" s="254" t="s">
        <v>66</v>
      </c>
      <c r="R20" s="260"/>
      <c r="S20" s="116" t="s">
        <v>211</v>
      </c>
      <c r="T20" s="200">
        <v>100</v>
      </c>
      <c r="U20" s="87"/>
    </row>
    <row r="21" spans="2:21" s="67" customFormat="1" ht="15.75" customHeight="1">
      <c r="B21" s="356"/>
      <c r="C21" s="271"/>
      <c r="D21" s="260"/>
      <c r="E21" s="255"/>
      <c r="F21" s="51"/>
      <c r="G21" s="86"/>
      <c r="H21" s="197"/>
      <c r="I21" s="60"/>
      <c r="J21" s="51"/>
      <c r="K21" s="86"/>
      <c r="L21" s="254"/>
      <c r="M21" s="260"/>
      <c r="N21" s="255"/>
      <c r="O21" s="51"/>
      <c r="P21" s="86"/>
      <c r="Q21" s="254"/>
      <c r="R21" s="260"/>
      <c r="S21" s="255"/>
      <c r="T21" s="51"/>
      <c r="U21" s="207"/>
    </row>
    <row r="22" spans="1:21" s="67" customFormat="1" ht="15.75" customHeight="1">
      <c r="A22" s="92"/>
      <c r="B22" s="93">
        <f>F22+J22+O22+T22</f>
        <v>21100</v>
      </c>
      <c r="C22" s="321" t="s">
        <v>202</v>
      </c>
      <c r="D22" s="322"/>
      <c r="E22" s="323"/>
      <c r="F22" s="53">
        <f>SUM(F14:F21)</f>
        <v>2200</v>
      </c>
      <c r="G22" s="94">
        <f>IF(AND(G14="",G16="",G15="",G17="",G19="",G20="",G18=""),"",SUM(G14:G20))</f>
      </c>
      <c r="H22" s="324" t="s">
        <v>202</v>
      </c>
      <c r="I22" s="323"/>
      <c r="J22" s="53">
        <f>SUM(J14:J21)</f>
        <v>6450</v>
      </c>
      <c r="K22" s="94">
        <f>IF(AND(K14="",K16="",K15="",K17="",K19="",K20="",K18=""),"",SUM(K14:K20))</f>
      </c>
      <c r="L22" s="324" t="s">
        <v>202</v>
      </c>
      <c r="M22" s="322"/>
      <c r="N22" s="323"/>
      <c r="O22" s="53">
        <f>SUM(O14:O21)</f>
        <v>7250</v>
      </c>
      <c r="P22" s="94">
        <f>IF(AND(P14="",P16="",P15="",P17="",P19="",P20="",P18=""),"",SUM(P14:P20))</f>
      </c>
      <c r="Q22" s="324" t="s">
        <v>202</v>
      </c>
      <c r="R22" s="322"/>
      <c r="S22" s="323"/>
      <c r="T22" s="53">
        <f>SUM(T14:T21)</f>
        <v>5200</v>
      </c>
      <c r="U22" s="95">
        <f>IF(AND(U14="",U16="",U15="",U17="",U19="",U20="",U18=""),"",SUM(U14:U20))</f>
      </c>
    </row>
    <row r="23" spans="2:21" s="67" customFormat="1" ht="15.75" customHeight="1">
      <c r="B23" s="358" t="s">
        <v>67</v>
      </c>
      <c r="C23" s="330" t="s">
        <v>213</v>
      </c>
      <c r="D23" s="326"/>
      <c r="E23" s="59" t="s">
        <v>206</v>
      </c>
      <c r="F23" s="201">
        <v>250</v>
      </c>
      <c r="G23" s="96"/>
      <c r="H23" s="193" t="s">
        <v>213</v>
      </c>
      <c r="I23" s="59" t="s">
        <v>207</v>
      </c>
      <c r="J23" s="201">
        <v>250</v>
      </c>
      <c r="K23" s="96"/>
      <c r="L23" s="325" t="s">
        <v>68</v>
      </c>
      <c r="M23" s="326"/>
      <c r="N23" s="327"/>
      <c r="O23" s="201">
        <v>1550</v>
      </c>
      <c r="P23" s="96"/>
      <c r="Q23" s="325" t="s">
        <v>213</v>
      </c>
      <c r="R23" s="326"/>
      <c r="S23" s="59" t="s">
        <v>208</v>
      </c>
      <c r="T23" s="201">
        <v>700</v>
      </c>
      <c r="U23" s="208"/>
    </row>
    <row r="24" spans="2:21" s="67" customFormat="1" ht="15.75" customHeight="1">
      <c r="B24" s="329"/>
      <c r="C24" s="271" t="s">
        <v>69</v>
      </c>
      <c r="D24" s="260"/>
      <c r="E24" s="255"/>
      <c r="F24" s="51">
        <v>300</v>
      </c>
      <c r="G24" s="86"/>
      <c r="H24" s="254" t="s">
        <v>275</v>
      </c>
      <c r="I24" s="255"/>
      <c r="J24" s="51">
        <v>550</v>
      </c>
      <c r="K24" s="86"/>
      <c r="L24" s="254" t="s">
        <v>69</v>
      </c>
      <c r="M24" s="260"/>
      <c r="N24" s="255"/>
      <c r="O24" s="51">
        <v>1750</v>
      </c>
      <c r="P24" s="86"/>
      <c r="Q24" s="254" t="s">
        <v>69</v>
      </c>
      <c r="R24" s="260"/>
      <c r="S24" s="255"/>
      <c r="T24" s="51">
        <v>500</v>
      </c>
      <c r="U24" s="87"/>
    </row>
    <row r="25" spans="2:21" s="67" customFormat="1" ht="15.75" customHeight="1">
      <c r="B25" s="329"/>
      <c r="C25" s="271" t="s">
        <v>70</v>
      </c>
      <c r="D25" s="260"/>
      <c r="E25" s="255"/>
      <c r="F25" s="51">
        <v>150</v>
      </c>
      <c r="G25" s="86"/>
      <c r="H25" s="254" t="s">
        <v>70</v>
      </c>
      <c r="I25" s="255"/>
      <c r="J25" s="51">
        <v>800</v>
      </c>
      <c r="K25" s="86"/>
      <c r="L25" s="254" t="s">
        <v>71</v>
      </c>
      <c r="M25" s="260"/>
      <c r="N25" s="255"/>
      <c r="O25" s="51">
        <v>350</v>
      </c>
      <c r="P25" s="86"/>
      <c r="Q25" s="197" t="s">
        <v>71</v>
      </c>
      <c r="R25" s="195"/>
      <c r="S25" s="59" t="s">
        <v>204</v>
      </c>
      <c r="T25" s="51">
        <v>250</v>
      </c>
      <c r="U25" s="87"/>
    </row>
    <row r="26" spans="2:21" s="67" customFormat="1" ht="15.75" customHeight="1">
      <c r="B26" s="329"/>
      <c r="C26" s="271" t="s">
        <v>71</v>
      </c>
      <c r="D26" s="260"/>
      <c r="E26" s="59" t="s">
        <v>203</v>
      </c>
      <c r="F26" s="51">
        <v>200</v>
      </c>
      <c r="G26" s="86"/>
      <c r="H26" s="254" t="s">
        <v>71</v>
      </c>
      <c r="I26" s="255"/>
      <c r="J26" s="51">
        <v>200</v>
      </c>
      <c r="K26" s="86"/>
      <c r="L26" s="254" t="s">
        <v>72</v>
      </c>
      <c r="M26" s="260"/>
      <c r="N26" s="59" t="s">
        <v>205</v>
      </c>
      <c r="O26" s="51">
        <v>100</v>
      </c>
      <c r="P26" s="86"/>
      <c r="Q26" s="254" t="s">
        <v>72</v>
      </c>
      <c r="R26" s="260"/>
      <c r="S26" s="116" t="s">
        <v>211</v>
      </c>
      <c r="T26" s="51">
        <v>50</v>
      </c>
      <c r="U26" s="87"/>
    </row>
    <row r="27" spans="2:21" s="67" customFormat="1" ht="15.75" customHeight="1">
      <c r="B27" s="329"/>
      <c r="C27" s="271" t="s">
        <v>72</v>
      </c>
      <c r="D27" s="260"/>
      <c r="E27" s="59" t="s">
        <v>209</v>
      </c>
      <c r="F27" s="51">
        <v>50</v>
      </c>
      <c r="G27" s="86"/>
      <c r="H27" s="197" t="s">
        <v>72</v>
      </c>
      <c r="I27" s="59" t="s">
        <v>210</v>
      </c>
      <c r="J27" s="51">
        <v>50</v>
      </c>
      <c r="K27" s="86"/>
      <c r="L27" s="254"/>
      <c r="M27" s="260"/>
      <c r="N27" s="255"/>
      <c r="O27" s="51"/>
      <c r="P27" s="86"/>
      <c r="Q27" s="254"/>
      <c r="R27" s="260"/>
      <c r="S27" s="116"/>
      <c r="T27" s="51"/>
      <c r="U27" s="87"/>
    </row>
    <row r="28" spans="2:21" ht="15.75" customHeight="1">
      <c r="B28" s="359"/>
      <c r="C28" s="267"/>
      <c r="D28" s="268"/>
      <c r="E28" s="269"/>
      <c r="F28" s="200"/>
      <c r="G28" s="90"/>
      <c r="H28" s="270"/>
      <c r="I28" s="269"/>
      <c r="J28" s="200"/>
      <c r="K28" s="90"/>
      <c r="L28" s="270"/>
      <c r="M28" s="268"/>
      <c r="N28" s="269"/>
      <c r="O28" s="200"/>
      <c r="P28" s="90"/>
      <c r="Q28" s="270"/>
      <c r="R28" s="268"/>
      <c r="S28" s="269"/>
      <c r="T28" s="200"/>
      <c r="U28" s="207"/>
    </row>
    <row r="29" spans="1:21" ht="15.75" customHeight="1">
      <c r="A29" s="92"/>
      <c r="B29" s="93">
        <f>F29+J29+O29+T29</f>
        <v>8050</v>
      </c>
      <c r="C29" s="321" t="s">
        <v>202</v>
      </c>
      <c r="D29" s="322"/>
      <c r="E29" s="323"/>
      <c r="F29" s="53">
        <f>SUM(F23:F28)</f>
        <v>950</v>
      </c>
      <c r="G29" s="94">
        <f>IF(AND(G27="",G23="",G25="",G26="",G24=""),"",SUM(G23:G28))</f>
      </c>
      <c r="H29" s="324" t="s">
        <v>202</v>
      </c>
      <c r="I29" s="323"/>
      <c r="J29" s="53">
        <f>SUM(J23:J28)</f>
        <v>1850</v>
      </c>
      <c r="K29" s="94">
        <f>IF(AND(K27="",K23="",K25="",K26="",K24=""),"",SUM(K23:K28))</f>
      </c>
      <c r="L29" s="324" t="s">
        <v>202</v>
      </c>
      <c r="M29" s="322"/>
      <c r="N29" s="323"/>
      <c r="O29" s="53">
        <f>SUM(O23:O28)</f>
        <v>3750</v>
      </c>
      <c r="P29" s="94">
        <f>IF(AND(P27="",P23="",P25="",P26="",P24=""),"",SUM(P23:P28))</f>
      </c>
      <c r="Q29" s="324" t="s">
        <v>202</v>
      </c>
      <c r="R29" s="322"/>
      <c r="S29" s="323"/>
      <c r="T29" s="53">
        <f>SUM(T23:T28)</f>
        <v>1500</v>
      </c>
      <c r="U29" s="95">
        <f>IF(AND(U23="",U25="",U26="",U24=""),"",SUM(U23:U26))</f>
      </c>
    </row>
    <row r="30" spans="2:21" ht="15.75" customHeight="1">
      <c r="B30" s="358" t="s">
        <v>73</v>
      </c>
      <c r="C30" s="330" t="s">
        <v>74</v>
      </c>
      <c r="D30" s="326"/>
      <c r="E30" s="327"/>
      <c r="F30" s="51">
        <v>600</v>
      </c>
      <c r="G30" s="96"/>
      <c r="H30" s="325" t="s">
        <v>74</v>
      </c>
      <c r="I30" s="327"/>
      <c r="J30" s="51">
        <v>1050</v>
      </c>
      <c r="K30" s="96"/>
      <c r="L30" s="325" t="s">
        <v>74</v>
      </c>
      <c r="M30" s="326"/>
      <c r="N30" s="327"/>
      <c r="O30" s="51">
        <v>2700</v>
      </c>
      <c r="P30" s="96"/>
      <c r="Q30" s="325" t="s">
        <v>288</v>
      </c>
      <c r="R30" s="326"/>
      <c r="S30" s="327"/>
      <c r="T30" s="51">
        <v>2000</v>
      </c>
      <c r="U30" s="208"/>
    </row>
    <row r="31" spans="2:21" ht="15.75" customHeight="1">
      <c r="B31" s="329"/>
      <c r="C31" s="271" t="s">
        <v>75</v>
      </c>
      <c r="D31" s="260"/>
      <c r="E31" s="255"/>
      <c r="F31" s="201">
        <v>700</v>
      </c>
      <c r="G31" s="96"/>
      <c r="H31" s="254" t="s">
        <v>76</v>
      </c>
      <c r="I31" s="255"/>
      <c r="J31" s="219">
        <v>2000</v>
      </c>
      <c r="K31" s="96"/>
      <c r="L31" s="254" t="s">
        <v>75</v>
      </c>
      <c r="M31" s="260"/>
      <c r="N31" s="255"/>
      <c r="O31" s="51">
        <v>1900</v>
      </c>
      <c r="P31" s="96"/>
      <c r="Q31" s="254" t="s">
        <v>77</v>
      </c>
      <c r="R31" s="260"/>
      <c r="S31" s="255"/>
      <c r="T31" s="201">
        <v>2500</v>
      </c>
      <c r="U31" s="208"/>
    </row>
    <row r="32" spans="2:21" ht="15.75" customHeight="1">
      <c r="B32" s="329"/>
      <c r="C32" s="271" t="s">
        <v>78</v>
      </c>
      <c r="D32" s="260"/>
      <c r="E32" s="255"/>
      <c r="F32" s="51">
        <v>1500</v>
      </c>
      <c r="G32" s="86"/>
      <c r="H32" s="254" t="s">
        <v>219</v>
      </c>
      <c r="I32" s="255"/>
      <c r="J32" s="51">
        <v>1300</v>
      </c>
      <c r="K32" s="86"/>
      <c r="L32" s="254" t="s">
        <v>79</v>
      </c>
      <c r="M32" s="260"/>
      <c r="N32" s="255"/>
      <c r="O32" s="51">
        <v>1900</v>
      </c>
      <c r="P32" s="86"/>
      <c r="Q32" s="254" t="s">
        <v>80</v>
      </c>
      <c r="R32" s="260"/>
      <c r="S32" s="255"/>
      <c r="T32" s="51">
        <v>1950</v>
      </c>
      <c r="U32" s="87"/>
    </row>
    <row r="33" spans="2:21" ht="16.5" customHeight="1">
      <c r="B33" s="329"/>
      <c r="C33" s="271" t="s">
        <v>81</v>
      </c>
      <c r="D33" s="260"/>
      <c r="E33" s="59" t="s">
        <v>203</v>
      </c>
      <c r="F33" s="51">
        <v>200</v>
      </c>
      <c r="G33" s="86"/>
      <c r="H33" s="254" t="s">
        <v>220</v>
      </c>
      <c r="I33" s="255"/>
      <c r="J33" s="51">
        <v>600</v>
      </c>
      <c r="K33" s="86"/>
      <c r="L33" s="254"/>
      <c r="M33" s="260"/>
      <c r="N33" s="255"/>
      <c r="O33" s="51"/>
      <c r="P33" s="86"/>
      <c r="Q33" s="254" t="s">
        <v>82</v>
      </c>
      <c r="R33" s="260"/>
      <c r="S33" s="116" t="s">
        <v>204</v>
      </c>
      <c r="T33" s="200">
        <v>900</v>
      </c>
      <c r="U33" s="87"/>
    </row>
    <row r="34" spans="1:21" ht="15.75" customHeight="1" thickBot="1">
      <c r="A34" s="92"/>
      <c r="B34" s="120">
        <f>F34+J34+O34+T34</f>
        <v>21800</v>
      </c>
      <c r="C34" s="345" t="s">
        <v>202</v>
      </c>
      <c r="D34" s="346"/>
      <c r="E34" s="347"/>
      <c r="F34" s="61">
        <f>SUM(F30:F33)</f>
        <v>3000</v>
      </c>
      <c r="G34" s="121">
        <f>IF(AND(G30="",G33="",G32="",G31=""),"",SUM(G30:G33))</f>
      </c>
      <c r="H34" s="348" t="s">
        <v>202</v>
      </c>
      <c r="I34" s="347"/>
      <c r="J34" s="61">
        <f>SUM(J30:J33)</f>
        <v>4950</v>
      </c>
      <c r="K34" s="121">
        <f>IF(AND(K30="",K33="",K32="",K31=""),"",SUM(K30:K33))</f>
      </c>
      <c r="L34" s="348" t="s">
        <v>202</v>
      </c>
      <c r="M34" s="346"/>
      <c r="N34" s="347"/>
      <c r="O34" s="61">
        <f>SUM(O30:O33)</f>
        <v>6500</v>
      </c>
      <c r="P34" s="121">
        <f>IF(AND(P30="",P33="",P32="",P31=""),"",SUM(P30:P33))</f>
      </c>
      <c r="Q34" s="348" t="s">
        <v>202</v>
      </c>
      <c r="R34" s="346"/>
      <c r="S34" s="347"/>
      <c r="T34" s="61">
        <f>SUM(T30:T33)</f>
        <v>7350</v>
      </c>
      <c r="U34" s="122">
        <f>IF(AND(U30="",U33="",U32="",U31=""),"",SUM(U30:U33))</f>
      </c>
    </row>
    <row r="35" spans="1:22" s="43" customFormat="1" ht="19.5" customHeight="1" thickBot="1">
      <c r="A35" s="132"/>
      <c r="B35" s="158">
        <f>F35+J35+O35+T35</f>
        <v>66500</v>
      </c>
      <c r="C35" s="377" t="s">
        <v>270</v>
      </c>
      <c r="D35" s="349"/>
      <c r="E35" s="350"/>
      <c r="F35" s="159">
        <f>F13+F22+F29+F34</f>
        <v>7000</v>
      </c>
      <c r="G35" s="159">
        <f>IF(AND(G13="",G22="",G29="",G34=""),"",SUM(G13,G22,G29,G34))</f>
      </c>
      <c r="H35" s="351" t="s">
        <v>270</v>
      </c>
      <c r="I35" s="350"/>
      <c r="J35" s="159">
        <f>J13+J22+J29+J34</f>
        <v>17150</v>
      </c>
      <c r="K35" s="159">
        <f>IF(AND(K13="",K22="",K29="",K34=""),"",SUM(K13,K22,K29,K34))</f>
      </c>
      <c r="L35" s="351" t="s">
        <v>270</v>
      </c>
      <c r="M35" s="349"/>
      <c r="N35" s="350"/>
      <c r="O35" s="159">
        <f>O13+O22+O29+O34</f>
        <v>25600</v>
      </c>
      <c r="P35" s="159">
        <f>IF(AND(P13="",P22="",P29="",P34=""),"",SUM(P13,P22,P29,P34))</f>
      </c>
      <c r="Q35" s="351" t="s">
        <v>270</v>
      </c>
      <c r="R35" s="349"/>
      <c r="S35" s="350"/>
      <c r="T35" s="159">
        <f>T13+T22+T29+T34</f>
        <v>16750</v>
      </c>
      <c r="U35" s="159">
        <f>IF(AND(U13="",U22="",U29="",U34=""),"",SUM(U13,U22,U29,U34))</f>
      </c>
      <c r="V35" s="133"/>
    </row>
  </sheetData>
  <sheetProtection selectLockedCells="1"/>
  <mergeCells count="121">
    <mergeCell ref="C35:E35"/>
    <mergeCell ref="H35:I35"/>
    <mergeCell ref="L35:N35"/>
    <mergeCell ref="Q35:S35"/>
    <mergeCell ref="C34:E34"/>
    <mergeCell ref="H34:I34"/>
    <mergeCell ref="L34:N34"/>
    <mergeCell ref="Q34:S34"/>
    <mergeCell ref="H32:I32"/>
    <mergeCell ref="L32:N32"/>
    <mergeCell ref="Q32:S32"/>
    <mergeCell ref="C33:D33"/>
    <mergeCell ref="H33:I33"/>
    <mergeCell ref="L33:N33"/>
    <mergeCell ref="Q33:R33"/>
    <mergeCell ref="B30:B33"/>
    <mergeCell ref="C30:E30"/>
    <mergeCell ref="H30:I30"/>
    <mergeCell ref="L30:N30"/>
    <mergeCell ref="Q30:S30"/>
    <mergeCell ref="C31:E31"/>
    <mergeCell ref="H31:I31"/>
    <mergeCell ref="L31:N31"/>
    <mergeCell ref="Q31:S31"/>
    <mergeCell ref="C32:E32"/>
    <mergeCell ref="C28:E28"/>
    <mergeCell ref="H28:I28"/>
    <mergeCell ref="L28:N28"/>
    <mergeCell ref="Q28:S28"/>
    <mergeCell ref="C29:E29"/>
    <mergeCell ref="H29:I29"/>
    <mergeCell ref="L29:N29"/>
    <mergeCell ref="Q29:S29"/>
    <mergeCell ref="L25:N25"/>
    <mergeCell ref="C26:D26"/>
    <mergeCell ref="H26:I26"/>
    <mergeCell ref="L26:M26"/>
    <mergeCell ref="Q26:R26"/>
    <mergeCell ref="C27:D27"/>
    <mergeCell ref="L27:N27"/>
    <mergeCell ref="Q27:R27"/>
    <mergeCell ref="B23:B28"/>
    <mergeCell ref="C23:D23"/>
    <mergeCell ref="L23:N23"/>
    <mergeCell ref="Q23:R23"/>
    <mergeCell ref="C24:E24"/>
    <mergeCell ref="H24:I24"/>
    <mergeCell ref="L24:N24"/>
    <mergeCell ref="Q24:S24"/>
    <mergeCell ref="C25:E25"/>
    <mergeCell ref="H25:I25"/>
    <mergeCell ref="C22:E22"/>
    <mergeCell ref="H22:I22"/>
    <mergeCell ref="L22:N22"/>
    <mergeCell ref="Q22:S22"/>
    <mergeCell ref="C19:D19"/>
    <mergeCell ref="L19:M19"/>
    <mergeCell ref="Q19:R19"/>
    <mergeCell ref="C20:D20"/>
    <mergeCell ref="Q20:R20"/>
    <mergeCell ref="C21:E21"/>
    <mergeCell ref="L21:N21"/>
    <mergeCell ref="Q21:S21"/>
    <mergeCell ref="C17:D17"/>
    <mergeCell ref="H17:I17"/>
    <mergeCell ref="L17:N17"/>
    <mergeCell ref="Q17:R17"/>
    <mergeCell ref="C18:D18"/>
    <mergeCell ref="H18:I18"/>
    <mergeCell ref="L18:M18"/>
    <mergeCell ref="Q18:R18"/>
    <mergeCell ref="H15:I15"/>
    <mergeCell ref="L15:N15"/>
    <mergeCell ref="Q15:S15"/>
    <mergeCell ref="C16:D16"/>
    <mergeCell ref="H16:I16"/>
    <mergeCell ref="Q16:R16"/>
    <mergeCell ref="C13:E13"/>
    <mergeCell ref="H13:I13"/>
    <mergeCell ref="L13:N13"/>
    <mergeCell ref="Q13:S13"/>
    <mergeCell ref="B14:B21"/>
    <mergeCell ref="C14:E14"/>
    <mergeCell ref="H14:I14"/>
    <mergeCell ref="L14:N14"/>
    <mergeCell ref="Q14:S14"/>
    <mergeCell ref="C15:E15"/>
    <mergeCell ref="B9:B12"/>
    <mergeCell ref="C9:E9"/>
    <mergeCell ref="H9:I9"/>
    <mergeCell ref="L9:N9"/>
    <mergeCell ref="C10:E10"/>
    <mergeCell ref="H10:I10"/>
    <mergeCell ref="L12:N12"/>
    <mergeCell ref="H12:I12"/>
    <mergeCell ref="C12:E12"/>
    <mergeCell ref="C11:E11"/>
    <mergeCell ref="Q7:U7"/>
    <mergeCell ref="C8:E8"/>
    <mergeCell ref="H8:I8"/>
    <mergeCell ref="L8:N8"/>
    <mergeCell ref="Q8:S8"/>
    <mergeCell ref="L10:N10"/>
    <mergeCell ref="H11:I11"/>
    <mergeCell ref="L11:N11"/>
    <mergeCell ref="M4:M5"/>
    <mergeCell ref="N4:O5"/>
    <mergeCell ref="P4:P5"/>
    <mergeCell ref="C7:G7"/>
    <mergeCell ref="H7:K7"/>
    <mergeCell ref="L7:P7"/>
    <mergeCell ref="B2:B3"/>
    <mergeCell ref="C2:H3"/>
    <mergeCell ref="I2:J3"/>
    <mergeCell ref="K2:P3"/>
    <mergeCell ref="B4:B5"/>
    <mergeCell ref="C4:F5"/>
    <mergeCell ref="G4:G5"/>
    <mergeCell ref="H4:H5"/>
    <mergeCell ref="I4:J5"/>
    <mergeCell ref="K4:L5"/>
  </mergeCells>
  <dataValidations count="1">
    <dataValidation allowBlank="1" showInputMessage="1" showErrorMessage="1" imeMode="off" sqref="G9:G34 K9:K34 U9:U34 P9:P34"/>
  </dataValidations>
  <printOptions horizontalCentered="1"/>
  <pageMargins left="0.1968503937007874" right="0.1968503937007874" top="0.2362204724409449" bottom="0.11811023622047245" header="0.1968503937007874" footer="0.1968503937007874"/>
  <pageSetup horizontalDpi="600" verticalDpi="600" orientation="landscape" paperSize="13" scale="90" r:id="rId4"/>
  <drawing r:id="rId3"/>
  <legacyDrawing r:id="rId2"/>
  <oleObjects>
    <oleObject progId="PhotoDeluxe.Image.3" shapeId="12945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SKOR08</dc:creator>
  <cp:keywords/>
  <dc:description/>
  <cp:lastModifiedBy>SKOR02</cp:lastModifiedBy>
  <cp:lastPrinted>2017-09-25T02:43:47Z</cp:lastPrinted>
  <dcterms:created xsi:type="dcterms:W3CDTF">2012-09-11T07:46:55Z</dcterms:created>
  <dcterms:modified xsi:type="dcterms:W3CDTF">2017-10-25T02:52:51Z</dcterms:modified>
  <cp:category/>
  <cp:version/>
  <cp:contentType/>
  <cp:contentStatus/>
</cp:coreProperties>
</file>